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IP\Downloads\~ufficio\"/>
    </mc:Choice>
  </mc:AlternateContent>
  <xr:revisionPtr revIDLastSave="0" documentId="13_ncr:1_{2278E934-826A-4901-8B02-FFC8319113FD}" xr6:coauthVersionLast="47" xr6:coauthVersionMax="47" xr10:uidLastSave="{00000000-0000-0000-0000-000000000000}"/>
  <bookViews>
    <workbookView xWindow="-120" yWindow="-120" windowWidth="29040" windowHeight="17640" xr2:uid="{4DA3514B-F556-4B7C-96E3-926D73A93441}"/>
  </bookViews>
  <sheets>
    <sheet name="riepilogo" sheetId="1" r:id="rId1"/>
  </sheets>
  <definedNames>
    <definedName name="DatiEsterni_3" localSheetId="0" hidden="1">riepilogo!$A$1:$H$147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7" i="1" l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D135" i="1"/>
  <c r="C135" i="1"/>
  <c r="G134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G72" i="1"/>
  <c r="F72" i="1"/>
  <c r="E72" i="1"/>
  <c r="D72" i="1"/>
  <c r="C72" i="1"/>
  <c r="G71" i="1"/>
  <c r="F71" i="1"/>
  <c r="E71" i="1"/>
  <c r="D71" i="1"/>
  <c r="C71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  <c r="G3" i="1"/>
  <c r="F3" i="1"/>
  <c r="E3" i="1"/>
  <c r="D3" i="1"/>
  <c r="C3" i="1"/>
  <c r="G2" i="1"/>
  <c r="F2" i="1"/>
  <c r="E2" i="1"/>
  <c r="D2" i="1"/>
  <c r="C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ADBC33B-F6A7-42E2-B19C-9AC92EB72DA7}" keepAlive="1" name="Query - 24c6" description="Connessione alla query '24c6' nella cartella di lavoro." type="5" refreshedVersion="0" background="1">
    <dbPr connection="Provider=Microsoft.Mashup.OleDb.1;Data Source=$Workbook$;Location=24c6;Extended Properties=&quot;&quot;" command="SELECT * FROM [24c6]"/>
  </connection>
  <connection id="2" xr16:uid="{4C50464A-3351-40AE-B07B-8DA99E144F78}" keepAlive="1" name="Query - Accoda1" description="Connessione alla query 'Accoda1' nella cartella di lavoro." type="5" refreshedVersion="8" background="1" saveData="1">
    <dbPr connection="Provider=Microsoft.Mashup.OleDb.1;Data Source=$Workbook$;Location=Accoda1;Extended Properties=&quot;&quot;" command="SELECT * FROM [Accoda1]"/>
  </connection>
  <connection id="3" xr16:uid="{6657E8A0-0EC1-496E-9B00-E564B148E85A}" keepAlive="1" name="Query - IeII-fascia" description="Connessione alla query 'IeII-fascia' nella cartella di lavoro." type="5" refreshedVersion="0" background="1">
    <dbPr connection="Provider=Microsoft.Mashup.OleDb.1;Data Source=$Workbook$;Location=IeII-fascia;Extended Properties=&quot;&quot;" command="SELECT * FROM [IeII-fascia]"/>
  </connection>
  <connection id="4" xr16:uid="{5B622063-BEA8-47D6-9BA2-3A77A2FE6465}" keepAlive="1" name="Query - rtd" description="Connessione alla query 'rtd' nella cartella di lavoro." type="5" refreshedVersion="0" background="1">
    <dbPr connection="Provider=Microsoft.Mashup.OleDb.1;Data Source=$Workbook$;Location=rtd;Extended Properties=&quot;&quot;" command="SELECT * FROM [rtd]"/>
  </connection>
</connections>
</file>

<file path=xl/sharedStrings.xml><?xml version="1.0" encoding="utf-8"?>
<sst xmlns="http://schemas.openxmlformats.org/spreadsheetml/2006/main" count="446" uniqueCount="156">
  <si>
    <t>Bando</t>
  </si>
  <si>
    <t>SSD</t>
  </si>
  <si>
    <t>link bando</t>
  </si>
  <si>
    <t>allegato 1 bando</t>
  </si>
  <si>
    <t>Nomina Commissione</t>
  </si>
  <si>
    <t>Verbale 1 - criteri</t>
  </si>
  <si>
    <t>Approvazione atti</t>
  </si>
  <si>
    <t>tipologia</t>
  </si>
  <si>
    <t>D.R. 432 del 24/01/2023</t>
  </si>
  <si>
    <t>FIS/01</t>
  </si>
  <si>
    <t>RTDB</t>
  </si>
  <si>
    <t>MED/34</t>
  </si>
  <si>
    <t>D.R. 436 del 24/01/2023</t>
  </si>
  <si>
    <t>MED/12</t>
  </si>
  <si>
    <t>RTDA</t>
  </si>
  <si>
    <t>BIO/16</t>
  </si>
  <si>
    <t>DR 445 del 24/01/2023</t>
  </si>
  <si>
    <t>MED/31</t>
  </si>
  <si>
    <t>PO18c1</t>
  </si>
  <si>
    <t>MED/19</t>
  </si>
  <si>
    <t>DR 444 del 24/01/2023</t>
  </si>
  <si>
    <t>ING-INF/04</t>
  </si>
  <si>
    <t>PA18c1</t>
  </si>
  <si>
    <t>DR 437 del 24/01/2023</t>
  </si>
  <si>
    <t>MED/28</t>
  </si>
  <si>
    <t>D.R. 1291 del 22/02/2023</t>
  </si>
  <si>
    <t xml:space="preserve">CHIM/07
</t>
  </si>
  <si>
    <t>D.R. 1294 del 22/02/2023</t>
  </si>
  <si>
    <t>DR 2142 del 24/03/2023</t>
  </si>
  <si>
    <t>AGR/01</t>
  </si>
  <si>
    <t>AGR/03</t>
  </si>
  <si>
    <t>IUS/07</t>
  </si>
  <si>
    <t>D.R. 2165 del 27/03/2023</t>
  </si>
  <si>
    <t>BIO/18</t>
  </si>
  <si>
    <t>SECS-S/03</t>
  </si>
  <si>
    <t>D.R. 2592 del 03/04/2023</t>
  </si>
  <si>
    <t>FIS/07</t>
  </si>
  <si>
    <t>D.R. 3255 del 05/05/2023</t>
  </si>
  <si>
    <t>MED/08</t>
  </si>
  <si>
    <t>D.R. 3258 del 05/05/2023</t>
  </si>
  <si>
    <t>SECS-P/01</t>
  </si>
  <si>
    <t>D.R. 3391 del 11/05/2023</t>
  </si>
  <si>
    <t>ING-IND/32</t>
  </si>
  <si>
    <t>ING-IND/11</t>
  </si>
  <si>
    <t>D.R. 3478 del 16/05/2023</t>
  </si>
  <si>
    <t>AGR/08</t>
  </si>
  <si>
    <t>MED/09</t>
  </si>
  <si>
    <t>D.R. 4058 del 09/06/2023</t>
  </si>
  <si>
    <t>ING-IND/35</t>
  </si>
  <si>
    <t>ICAR/08</t>
  </si>
  <si>
    <t>ING-INF/03</t>
  </si>
  <si>
    <t>IUS/01</t>
  </si>
  <si>
    <t>SECS-P/07</t>
  </si>
  <si>
    <t>SPS/03</t>
  </si>
  <si>
    <t>MED/50</t>
  </si>
  <si>
    <t>ING-IND/10</t>
  </si>
  <si>
    <t>M-STO/04</t>
  </si>
  <si>
    <t>MED/04</t>
  </si>
  <si>
    <t>MED/18</t>
  </si>
  <si>
    <t>SPS/04</t>
  </si>
  <si>
    <t>SECS-P/02</t>
  </si>
  <si>
    <t>M-PSI/08</t>
  </si>
  <si>
    <t>IUS/10</t>
  </si>
  <si>
    <t>M-PSI/04</t>
  </si>
  <si>
    <t>ING-IND/15</t>
  </si>
  <si>
    <t>AGR/05</t>
  </si>
  <si>
    <t>ICAR/01</t>
  </si>
  <si>
    <t>BIO/13</t>
  </si>
  <si>
    <t>AGR/09</t>
  </si>
  <si>
    <t>ING-IND/24</t>
  </si>
  <si>
    <t>ICAR/07</t>
  </si>
  <si>
    <t>DR 4150 del 14/06/2023</t>
  </si>
  <si>
    <t>PA18c4</t>
  </si>
  <si>
    <t>MED/33</t>
  </si>
  <si>
    <t>MED/24</t>
  </si>
  <si>
    <t>MED/23</t>
  </si>
  <si>
    <t>SECS-P/12</t>
  </si>
  <si>
    <t>L-FIL-LET/14</t>
  </si>
  <si>
    <t>CHIM/03</t>
  </si>
  <si>
    <t>M-PSI/06</t>
  </si>
  <si>
    <t>BIO/11</t>
  </si>
  <si>
    <t>MED/25</t>
  </si>
  <si>
    <t>AGR/10</t>
  </si>
  <si>
    <t>GEO/10</t>
  </si>
  <si>
    <t>AGR/15</t>
  </si>
  <si>
    <t>DR 4203 del 15/06/2023</t>
  </si>
  <si>
    <t>MED/13</t>
  </si>
  <si>
    <t>PO18c4</t>
  </si>
  <si>
    <t>ING-INF/05</t>
  </si>
  <si>
    <t>AGR/04</t>
  </si>
  <si>
    <t>PA24c6</t>
  </si>
  <si>
    <t>ICAR/02</t>
  </si>
  <si>
    <t>BIO/02</t>
  </si>
  <si>
    <t>BIO/14</t>
  </si>
  <si>
    <t>CHIM/02</t>
  </si>
  <si>
    <t>CHIM/08</t>
  </si>
  <si>
    <t>M-PSI/01</t>
  </si>
  <si>
    <t>BIO/03</t>
  </si>
  <si>
    <t>IUS/12</t>
  </si>
  <si>
    <t>IUS/18</t>
  </si>
  <si>
    <t>M-EDF/01</t>
  </si>
  <si>
    <t>MED/05</t>
  </si>
  <si>
    <t>MED/06</t>
  </si>
  <si>
    <t>MED/36</t>
  </si>
  <si>
    <t>MED/42</t>
  </si>
  <si>
    <t>DR 5045 del 20/07/2023</t>
  </si>
  <si>
    <t>DR 5044 del 21/07/2023</t>
  </si>
  <si>
    <t>IUS/15</t>
  </si>
  <si>
    <t>DR 5322 del 01/08/2023</t>
  </si>
  <si>
    <t>BIO/10 (BIND)</t>
  </si>
  <si>
    <t>SPS/07</t>
  </si>
  <si>
    <t>AGR/20</t>
  </si>
  <si>
    <t>BIO/10</t>
  </si>
  <si>
    <t>ING-IND/04</t>
  </si>
  <si>
    <t>CHIM/01</t>
  </si>
  <si>
    <t>ICAR/14</t>
  </si>
  <si>
    <t>ING-INF/07</t>
  </si>
  <si>
    <t>BIO/19</t>
  </si>
  <si>
    <t>M-FIL/01</t>
  </si>
  <si>
    <t>L-FIL-LET/12</t>
  </si>
  <si>
    <t>L-OR/12</t>
  </si>
  <si>
    <t>M-EDF/02</t>
  </si>
  <si>
    <t>IUS/21</t>
  </si>
  <si>
    <t>M-FIL/07</t>
  </si>
  <si>
    <t>M-GGR/02</t>
  </si>
  <si>
    <t>M-PSI/02</t>
  </si>
  <si>
    <t>MAT/06</t>
  </si>
  <si>
    <t>SECS-P/08</t>
  </si>
  <si>
    <t>SECS-S/01</t>
  </si>
  <si>
    <t>SECS-S/06</t>
  </si>
  <si>
    <t>L-LIN/03</t>
  </si>
  <si>
    <t>MED/16</t>
  </si>
  <si>
    <t>AGR/13</t>
  </si>
  <si>
    <t>SPS/07 (Culture)</t>
  </si>
  <si>
    <t>D.R. 5672 del 29/08/2023</t>
  </si>
  <si>
    <t>INF/01</t>
  </si>
  <si>
    <t>MAT/05</t>
  </si>
  <si>
    <t>PO24c6</t>
  </si>
  <si>
    <t>ICAR/22</t>
  </si>
  <si>
    <t>ING-IND/14</t>
  </si>
  <si>
    <t>ING-IND/25</t>
  </si>
  <si>
    <t>ICAR/04</t>
  </si>
  <si>
    <t>MAT/05 (DMI)</t>
  </si>
  <si>
    <t>D.R. 9837 del 12/12/2023</t>
  </si>
  <si>
    <t>M-FIL/05</t>
  </si>
  <si>
    <t>RTT</t>
  </si>
  <si>
    <t>SPS/02</t>
  </si>
  <si>
    <t>MED/07</t>
  </si>
  <si>
    <t>MED/01</t>
  </si>
  <si>
    <t>L-ANT/09</t>
  </si>
  <si>
    <t>L-ART/02</t>
  </si>
  <si>
    <t>M-FIL/08</t>
  </si>
  <si>
    <t>SECS-S/04</t>
  </si>
  <si>
    <t>MED/41</t>
  </si>
  <si>
    <t>DR 4828 del 12/07/2023</t>
  </si>
  <si>
    <t>DR 9549 del 05/12/2023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</si>
</sst>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u/>
      <sz val="11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8">
    <dxf>
      <numFmt numFmtId="0" formatCode="General"/>
    </dxf>
    <dxf>
      <font>
        <strike val="0"/>
        <outline val="0"/>
        <shadow val="0"/>
        <u/>
        <vertAlign val="baseline"/>
        <sz val="11"/>
        <color theme="3" tint="0.249977111117893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/>
        <vertAlign val="baseline"/>
        <sz val="11"/>
        <color theme="3" tint="0.249977111117893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/>
        <vertAlign val="baseline"/>
        <sz val="11"/>
        <color theme="3" tint="0.249977111117893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/>
        <vertAlign val="baseline"/>
        <sz val="11"/>
        <color theme="3" tint="0.249977111117893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/>
        <vertAlign val="baseline"/>
        <sz val="11"/>
        <color theme="3" tint="0.249977111117893"/>
        <name val="Aptos Narrow"/>
        <family val="2"/>
        <scheme val="minor"/>
      </font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3" connectionId="2" xr16:uid="{0746FACC-C8DE-4825-A7A1-A8E4E5275971}" autoFormatId="16" applyNumberFormats="0" applyBorderFormats="0" applyFontFormats="0" applyPatternFormats="0" applyAlignmentFormats="0" applyWidthHeightFormats="0">
  <queryTableRefresh nextId="21">
    <queryTableFields count="8">
      <queryTableField id="12" name="Bando" tableColumnId="12"/>
      <queryTableField id="14" name="SSD" tableColumnId="14"/>
      <queryTableField id="15" name="link bando" tableColumnId="15"/>
      <queryTableField id="16" name="allegato 1 bando" tableColumnId="16"/>
      <queryTableField id="17" name="Nomina Commissione" tableColumnId="17"/>
      <queryTableField id="18" name="Verbale 1 - criteri" tableColumnId="18"/>
      <queryTableField id="19" name="Approvazione atti" tableColumnId="19"/>
      <queryTableField id="20" name="tipologia" tableColumnId="20"/>
    </queryTableFields>
    <queryTableDeletedFields count="1">
      <deletedField name="Colonna14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8EBF5A-F3B1-4DAA-8D8C-178ABE54A1D4}" name="Accoda1" displayName="Accoda1" ref="A1:H147" tableType="queryTable" totalsRowShown="0">
  <autoFilter ref="A1:H147" xr:uid="{748EC307-D572-4B20-A8BA-D0633AC0B961}"/>
  <tableColumns count="8">
    <tableColumn id="12" xr3:uid="{86D01EFC-6B73-4586-8AE4-A113FA4F0B97}" uniqueName="12" name="Bando" queryTableFieldId="12" dataDxfId="7"/>
    <tableColumn id="14" xr3:uid="{9701D3CE-1871-4E40-88FF-F57DE28ACFB8}" uniqueName="14" name="SSD" queryTableFieldId="14" dataDxfId="6"/>
    <tableColumn id="15" xr3:uid="{4605541E-FFCB-44E3-836D-30CCE878227E}" uniqueName="15" name="link bando" queryTableFieldId="15" dataDxfId="5"/>
    <tableColumn id="16" xr3:uid="{AF28D412-CFDC-434B-8A5D-9515FC7C88DF}" uniqueName="16" name="allegato 1 bando" queryTableFieldId="16" dataDxfId="4"/>
    <tableColumn id="17" xr3:uid="{31C7986F-C4FA-4E53-8456-70748CFBCE34}" uniqueName="17" name="Nomina Commissione" queryTableFieldId="17" dataDxfId="3"/>
    <tableColumn id="18" xr3:uid="{3FB90BDA-830E-4D26-B467-186F8E978E91}" uniqueName="18" name="Verbale 1 - criteri" queryTableFieldId="18" dataDxfId="2"/>
    <tableColumn id="19" xr3:uid="{541901D8-DBC9-4CE0-93E0-412AAF2873C5}" uniqueName="19" name="Approvazione atti" queryTableFieldId="19" dataDxfId="1"/>
    <tableColumn id="20" xr3:uid="{2F79FC9F-E3C4-4DD9-BEC0-2C9085AAE9EE}" uniqueName="20" name="tipologia" queryTableFieldId="20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1AADF-F009-4CD1-AB77-1210DA3C8191}">
  <dimension ref="A1:H147"/>
  <sheetViews>
    <sheetView tabSelected="1" topLeftCell="A16" workbookViewId="0">
      <selection activeCell="A11" sqref="A11"/>
    </sheetView>
  </sheetViews>
  <sheetFormatPr defaultRowHeight="15" x14ac:dyDescent="0.25"/>
  <cols>
    <col min="1" max="1" width="23.42578125" bestFit="1" customWidth="1"/>
    <col min="2" max="2" width="15.140625" bestFit="1" customWidth="1"/>
    <col min="3" max="3" width="12.5703125" bestFit="1" customWidth="1"/>
    <col min="4" max="4" width="18" bestFit="1" customWidth="1"/>
    <col min="5" max="5" width="23.7109375" bestFit="1" customWidth="1"/>
    <col min="6" max="6" width="18.7109375" bestFit="1" customWidth="1"/>
    <col min="7" max="7" width="19" bestFit="1" customWidth="1"/>
    <col min="8" max="8" width="11.140625" bestFit="1" customWidth="1"/>
    <col min="9" max="9" width="81.140625" bestFit="1" customWidth="1"/>
    <col min="10" max="10" width="22.42578125" bestFit="1" customWidth="1"/>
    <col min="11" max="11" width="12.85546875" bestFit="1" customWidth="1"/>
    <col min="12" max="12" width="15.140625" bestFit="1" customWidth="1"/>
    <col min="13" max="13" width="12.5703125" bestFit="1" customWidth="1"/>
    <col min="14" max="14" width="18" bestFit="1" customWidth="1"/>
    <col min="15" max="15" width="23.7109375" bestFit="1" customWidth="1"/>
    <col min="16" max="16" width="18.7109375" bestFit="1" customWidth="1"/>
    <col min="17" max="17" width="19" bestFit="1" customWidth="1"/>
    <col min="18" max="18" width="11.140625" bestFit="1" customWidth="1"/>
    <col min="19" max="19" width="121.140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9</v>
      </c>
      <c r="C2" s="1" t="str">
        <f>HYPERLINK("https://www.unipa.it/amministrazione/arearisorseumane/settorereclutamentoeselezioni/.content/2023/RTDB/432_3rtdb-prot..pdf","Bando")</f>
        <v>Bando</v>
      </c>
      <c r="D2" s="1" t="str">
        <f>HYPERLINK("https://www.unipa.it/amministrazione/arearisorseumane/settorereclutamentoeselezioni/.content/2023/RTDB/432_3rtdb_allegato1.pdf","Allegato 1")</f>
        <v>Allegato 1</v>
      </c>
      <c r="E2" s="1" t="str">
        <f>HYPERLINK("https://www.unipa.it/amministrazione/arearisorseumane/settorereclutamentoeselezioni/.content/2023/RTDB/3465_rtdb_fis-01_dr-nomina.pdf","Nomina Commissione")</f>
        <v>Nomina Commissione</v>
      </c>
      <c r="F2" s="1" t="str">
        <f>HYPERLINK("https://www.unipa.it/amministrazione/arearisorseumane/settorereclutamentoeselezioni/.content/2023/RTDB/verbale-1-230706-messina_patan_agnello.pdf","Verbale 1")</f>
        <v>Verbale 1</v>
      </c>
      <c r="G2" s="1" t="str">
        <f>HYPERLINK("https://www.unipa.it/amministrazione/arearisorseumane/settorereclutamentoeselezioni/.content/2023/RTDB/5239-rtdb_fis-01_dr-approvazione.pdf","Approvazione atti")</f>
        <v>Approvazione atti</v>
      </c>
      <c r="H2" t="s">
        <v>10</v>
      </c>
    </row>
    <row r="3" spans="1:8" x14ac:dyDescent="0.25">
      <c r="A3" t="s">
        <v>8</v>
      </c>
      <c r="B3" t="s">
        <v>11</v>
      </c>
      <c r="C3" s="1" t="str">
        <f>HYPERLINK("https://www.unipa.it/amministrazione/arearisorseumane/settorereclutamentoeselezioni/.content/2023/RTDB/432_3rtdb-prot..pdf","Bando")</f>
        <v>Bando</v>
      </c>
      <c r="D3" s="1" t="str">
        <f>HYPERLINK("https://www.unipa.it/amministrazione/arearisorseumane/settorereclutamentoeselezioni/.content/2023/RTDB/432_3rtdb_allegato1.pdf","Allegato 1")</f>
        <v>Allegato 1</v>
      </c>
      <c r="E3" s="1" t="str">
        <f>HYPERLINK("https://www.unipa.it/amministrazione/arearisorseumane/settorereclutamentoeselezioni/.content/2023/RTDB/4273---rtdb-med-34-dr_nomina-.pdf","Nomina Commissione")</f>
        <v>Nomina Commissione</v>
      </c>
      <c r="F3" s="1" t="str">
        <f>HYPERLINK("https://www.unipa.it/amministrazione/arearisorseumane/settorereclutamentoeselezioni/.content/2023/RTDB/rtdb_med-34_verbale1_def.pdf","Verbale 1")</f>
        <v>Verbale 1</v>
      </c>
      <c r="G3" s="1" t="str">
        <f>HYPERLINK("https://www.unipa.it/amministrazione/arearisorseumane/settorereclutamentoeselezioni/.content/2023/RTDB/5838-rtdb_med-34_dr-approvazione.pdf","Approvazione atti")</f>
        <v>Approvazione atti</v>
      </c>
      <c r="H3" t="s">
        <v>10</v>
      </c>
    </row>
    <row r="4" spans="1:8" x14ac:dyDescent="0.25">
      <c r="A4" t="s">
        <v>12</v>
      </c>
      <c r="B4" t="s">
        <v>13</v>
      </c>
      <c r="C4" s="1" t="str">
        <f>HYPERLINK("https://www.unipa.it/amministrazione/arearisorseumane/settorereclutamentoeselezioni/.content/2023/RTDA/436---2023---bando_1_rtda-med-12.pdf","Bando")</f>
        <v>Bando</v>
      </c>
      <c r="D4" s="1" t="str">
        <f>HYPERLINK("https://www.unipa.it/amministrazione/arearisorseumane/settorereclutamentoeselezioni/.content/2023/RTDA/436_rtda_med-12-allegato1.pdf","Allegato 1")</f>
        <v>Allegato 1</v>
      </c>
      <c r="E4" s="1" t="str">
        <f>HYPERLINK("https://www.unipa.it/amministrazione/arearisorseumane/settorereclutamentoeselezioni/.content/2023/RTDA/2894_rtda-med-12--dr_nomina.pdf","Nomina Commissione")</f>
        <v>Nomina Commissione</v>
      </c>
      <c r="F4" s="1" t="str">
        <f>HYPERLINK("https://www.unipa.it/amministrazione/arearisorseumane/settorereclutamentoeselezioni/.content/2023/RTDA/1rtda_med12_verbale-1_abstract.pdf","Verbale 1")</f>
        <v>Verbale 1</v>
      </c>
      <c r="G4" s="1" t="str">
        <f>HYPERLINK("https://www.unipa.it/amministrazione/arearisorseumane/settorereclutamentoeselezioni/.content/2023/RTDA/4325---436-rtda-med-12_dr-approvazione-atti-1.pdf","Approvazione atti")</f>
        <v>Approvazione atti</v>
      </c>
      <c r="H4" t="s">
        <v>14</v>
      </c>
    </row>
    <row r="5" spans="1:8" x14ac:dyDescent="0.25">
      <c r="A5" t="s">
        <v>8</v>
      </c>
      <c r="B5" t="s">
        <v>15</v>
      </c>
      <c r="C5" s="1" t="str">
        <f>HYPERLINK("https://www.unipa.it/amministrazione/arearisorseumane/settorereclutamentoeselezioni/.content/2023/RTDB/432_3rtdb-prot..pdf","Bando")</f>
        <v>Bando</v>
      </c>
      <c r="D5" s="1" t="str">
        <f>HYPERLINK("https://www.unipa.it/amministrazione/arearisorseumane/settorereclutamentoeselezioni/.content/2023/RTDB/432_3rtdb_allegato1.pdf","Allegato 1")</f>
        <v>Allegato 1</v>
      </c>
      <c r="E5" s="1" t="str">
        <f>HYPERLINK("https://www.unipa.it/amministrazione/arearisorseumane/settorereclutamentoeselezioni/.content/2023/RTDB/2874_rtdb-bio-16--dr_nomina.pdf","Nomina Commissione")</f>
        <v>Nomina Commissione</v>
      </c>
      <c r="F5" s="1" t="str">
        <f>HYPERLINK("https://www.unipa.it/amministrazione/arearisorseumane/settorereclutamentoeselezioni/.content/2023/RTDB/rtdb-bio-16---verbale-1.pdf","Verbale 1")</f>
        <v>Verbale 1</v>
      </c>
      <c r="G5" s="1" t="str">
        <f>HYPERLINK("https://www.unipa.it/amministrazione/arearisorseumane/settorereclutamentoeselezioni/.content/2023/RTDB/3601---rtdb_bio-16_dr-approvazione-prot.pdf","Approvazione atti")</f>
        <v>Approvazione atti</v>
      </c>
      <c r="H5" t="s">
        <v>10</v>
      </c>
    </row>
    <row r="6" spans="1:8" x14ac:dyDescent="0.25">
      <c r="A6" t="s">
        <v>16</v>
      </c>
      <c r="B6" t="s">
        <v>17</v>
      </c>
      <c r="C6" s="1" t="str">
        <f>HYPERLINK("https://www.unipa.it/amministrazione/arearisorseumane/settorereclutamentoeselezioni/.content/2023/PAart18/445_3_pa_dichirons_art-18-c1_bando.pdf","Bando")</f>
        <v>Bando</v>
      </c>
      <c r="D6" s="1" t="str">
        <f>HYPERLINK("https://www.unipa.it/amministrazione/arearisorseumane/settorereclutamentoeselezioni/.content/2023/PAart18/pa18c1_dichirons-allegato1.pdf","Allegato 1")</f>
        <v>Allegato 1</v>
      </c>
      <c r="E6" s="1" t="str">
        <f>HYPERLINK("https://www.unipa.it/amministrazione/arearisorseumane/settorereclutamentoeselezioni/.content/2023/PAart18/5483-pa-18c.1-med_31__-nomina-commissione.pdf","Nomina Commissione")</f>
        <v>Nomina Commissione</v>
      </c>
      <c r="F6" s="1" t="str">
        <f>HYPERLINK("https://www.unipa.it/amministrazione/arearisorseumane/settorereclutamentoeselezioni/.content/2023/PAart18/pa_med31_verbale1-estratto.pdf","Verbale 1")</f>
        <v>Verbale 1</v>
      </c>
      <c r="G6" s="1" t="str">
        <f>HYPERLINK("https://www.unipa.it/amministrazione/arearisorseumane/settorereclutamentoeselezioni/.content/2023/PAart18/8566_3-pa-18c.1-med_31_approv-atti.pdf","Approvazione atti")</f>
        <v>Approvazione atti</v>
      </c>
      <c r="H6" t="s">
        <v>18</v>
      </c>
    </row>
    <row r="7" spans="1:8" x14ac:dyDescent="0.25">
      <c r="A7" t="s">
        <v>16</v>
      </c>
      <c r="B7" t="s">
        <v>19</v>
      </c>
      <c r="C7" s="1" t="str">
        <f>HYPERLINK("https://www.unipa.it/amministrazione/arearisorseumane/settorereclutamentoeselezioni/.content/2023/PAart18/445_3_pa_dichirons_art-18-c1_bando.pdf","Bando")</f>
        <v>Bando</v>
      </c>
      <c r="D7" s="1" t="str">
        <f>HYPERLINK("https://www.unipa.it/amministrazione/arearisorseumane/settorereclutamentoeselezioni/.content/2023/PAart18/pa18c1_dichirons-allegato1.pdf","Allegato 1")</f>
        <v>Allegato 1</v>
      </c>
      <c r="E7" s="1" t="str">
        <f>HYPERLINK("https://www.unipa.it/amministrazione/arearisorseumane/settorereclutamentoeselezioni/.content/2023/PAart18/5480-pa-18c.1-med_19_-nomina-commissione.pdf","Nomina Commissione")</f>
        <v>Nomina Commissione</v>
      </c>
      <c r="F7" s="1" t="str">
        <f>HYPERLINK("https://www.unipa.it/amministrazione/arearisorseumane/settorereclutamentoeselezioni/.content/2023/PAart18/3pa-art.18c1_med19_verbale-1.pdf","Verbale 1")</f>
        <v>Verbale 1</v>
      </c>
      <c r="G7" s="1" t="str">
        <f>HYPERLINK("https://www.unipa.it/amministrazione/arearisorseumane/settorereclutamentoeselezioni/.content/2023/PAart18/9019_3-pa-18c.1-med_19_approv-atti.pdf","Approvazione atti")</f>
        <v>Approvazione atti</v>
      </c>
      <c r="H7" t="s">
        <v>18</v>
      </c>
    </row>
    <row r="8" spans="1:8" x14ac:dyDescent="0.25">
      <c r="A8" t="s">
        <v>20</v>
      </c>
      <c r="B8" t="s">
        <v>21</v>
      </c>
      <c r="C8" s="1" t="str">
        <f>HYPERLINK("https://www.unipa.it/amministrazione/arearisorseumane/settorereclutamentoeselezioni/.content/2023/PAart18/444_1_pa_ing-inf04_art.-18-c.1_bando-f.to.pdf","Bando")</f>
        <v>Bando</v>
      </c>
      <c r="D8" s="1" t="str">
        <f>HYPERLINK("https://www.unipa.it/amministrazione/arearisorseumane/settorereclutamentoeselezioni/.content/2023/PAart18/pa18c1_ing-inf04-allegato1.pdf","Allegato 1")</f>
        <v>Allegato 1</v>
      </c>
      <c r="E8" s="1" t="str">
        <f>HYPERLINK("https://www.unipa.it/amministrazione/arearisorseumane/settorereclutamentoeselezioni/.content/2023/PAart18/4182_pa_nomina-commissione_ing-inf.04-ingegneria-2.pdf","Nomina Commissione")</f>
        <v>Nomina Commissione</v>
      </c>
      <c r="F8" s="1" t="str">
        <f>HYPERLINK("https://www.unipa.it/amministrazione/arearisorseumane/settorereclutamentoeselezioni/.content/2023/PAart18/verbale-n.-1_ing.inf-04-seconda-fascia_abstract.pdf","Verbale 1")</f>
        <v>Verbale 1</v>
      </c>
      <c r="G8" s="1" t="str">
        <f>HYPERLINK("https://www.unipa.it/amministrazione/arearisorseumane/settorereclutamentoeselezioni/.content/2023/PAart18/6486-pa_ing-inf04-approvz-atti.pdf","Approvazione atti")</f>
        <v>Approvazione atti</v>
      </c>
      <c r="H8" t="s">
        <v>22</v>
      </c>
    </row>
    <row r="9" spans="1:8" x14ac:dyDescent="0.25">
      <c r="A9" t="s">
        <v>23</v>
      </c>
      <c r="B9" t="s">
        <v>24</v>
      </c>
      <c r="C9" s="1" t="str">
        <f>HYPERLINK("https://www.unipa.it/amministrazione/arearisorseumane/settorereclutamentoeselezioni/.content/2023/POart18/437_1-po_art.-18-c.1_bando-f.to.pdf","Bando")</f>
        <v>Bando</v>
      </c>
      <c r="D9" s="1" t="str">
        <f>HYPERLINK("https://www.unipa.it/amministrazione/arearisorseumane/settorereclutamentoeselezioni/.content/2023/POart18/po18c1_med-28-allegato1.pdf","Allegato 1")</f>
        <v>Allegato 1</v>
      </c>
      <c r="E9" s="1" t="str">
        <f>HYPERLINK("https://www.unipa.it/amministrazione/arearisorseumane/settorereclutamentoeselezioni/.content/2023/POart18/5474-po_nomina-commissione__med_28.pdf","Nomina Commissione")</f>
        <v>Nomina Commissione</v>
      </c>
      <c r="F9" s="1" t="str">
        <f>HYPERLINK("https://www.unipa.it/amministrazione/arearisorseumane/settorereclutamentoeselezioni/.content/2023/POart18/1po-art.18-c.-1_med28_verbale1completo.pdf","Verbale 1")</f>
        <v>Verbale 1</v>
      </c>
      <c r="G9" s="1" t="str">
        <f>HYPERLINK("https://www.unipa.it/amministrazione/arearisorseumane/settorereclutamentoeselezioni/.content/2023/POart18/9271_po_med-28_approvazione-atti.pdf","Approvazione atti")</f>
        <v>Approvazione atti</v>
      </c>
      <c r="H9" t="s">
        <v>18</v>
      </c>
    </row>
    <row r="10" spans="1:8" x14ac:dyDescent="0.25">
      <c r="A10" t="s">
        <v>16</v>
      </c>
      <c r="B10" t="s">
        <v>15</v>
      </c>
      <c r="C10" s="1" t="str">
        <f>HYPERLINK("https://www.unipa.it/amministrazione/arearisorseumane/settorereclutamentoeselezioni/.content/2023/PAart18/445_3_pa_dichirons_art-18-c1_bando.pdf","Bando")</f>
        <v>Bando</v>
      </c>
      <c r="D10" s="1" t="str">
        <f>HYPERLINK("https://www.unipa.it/amministrazione/arearisorseumane/settorereclutamentoeselezioni/.content/2023/PAart18/pa18c1_dichirons-allegato1.pdf","Allegato 1")</f>
        <v>Allegato 1</v>
      </c>
      <c r="E10" s="1" t="str">
        <f>HYPERLINK("https://www.unipa.it/amministrazione/arearisorseumane/settorereclutamentoeselezioni/.content/2023/PAart18/5477-pa-18c.1-bio_16-nomina-commissione.pdf","Nomina Commissione")</f>
        <v>Nomina Commissione</v>
      </c>
      <c r="F10" s="1" t="str">
        <f>HYPERLINK("https://www.unipa.it/amministrazione/arearisorseumane/settorereclutamentoeselezioni/.content/2023/PAart18/3pa-art.18c1_bio-16_verbale1_completo.pdf","Verbale 1")</f>
        <v>Verbale 1</v>
      </c>
      <c r="G10" s="1" t="str">
        <f>HYPERLINK("https://www.unipa.it/amministrazione/arearisorseumane/settorereclutamentoeselezioni/.content/2023/PAart18/9438_3-pa-18c.1-bio-16_approv-atti.pdf","Approvazione atti")</f>
        <v>Approvazione atti</v>
      </c>
      <c r="H10" t="s">
        <v>18</v>
      </c>
    </row>
    <row r="11" spans="1:8" x14ac:dyDescent="0.25">
      <c r="A11" t="s">
        <v>25</v>
      </c>
      <c r="B11" t="s">
        <v>26</v>
      </c>
      <c r="C11" s="1" t="str">
        <f>HYPERLINK("https://www.unipa.it/amministrazione/arearisorseumane/settorereclutamentoeselezioni/.content/2023/RTDA/1291_bando_1rtda-chim-07_ok.pdf","Bando")</f>
        <v>Bando</v>
      </c>
      <c r="D11" s="1" t="str">
        <f>HYPERLINK("https://www.unipa.it/amministrazione/arearisorseumane/settorereclutamentoeselezioni/.content/2023/RTDA/1291_rtda_chim-07-allegato1.pdf","Allegato 1")</f>
        <v>Allegato 1</v>
      </c>
      <c r="E11" s="1" t="str">
        <f>HYPERLINK("https://www.unipa.it/amministrazione/arearisorseumane/settorereclutamentoeselezioni/.content/2023/RTDA/3468_rtda_chim-07_dr-nomina.pdf","Nomina Commissione")</f>
        <v>Nomina Commissione</v>
      </c>
      <c r="F11" s="1" t="str">
        <f>HYPERLINK("https://www.unipa.it/amministrazione/arearisorseumane/settorereclutamentoeselezioni/.content/2023/RTDA/1rtda_chim-07_verbale-1.pdf","Verbale 1")</f>
        <v>Verbale 1</v>
      </c>
      <c r="G11" s="1" t="str">
        <f>HYPERLINK("https://www.unipa.it/amministrazione/arearisorseumane/settorereclutamentoeselezioni/.content/2023/RTDA/5269_rtda-chim-07_dr-approvazione-atti.pdf","Approvazione atti")</f>
        <v>Approvazione atti</v>
      </c>
      <c r="H11" t="s">
        <v>14</v>
      </c>
    </row>
    <row r="12" spans="1:8" x14ac:dyDescent="0.25">
      <c r="A12" t="s">
        <v>27</v>
      </c>
      <c r="B12" t="s">
        <v>13</v>
      </c>
      <c r="C12" s="1" t="str">
        <f>HYPERLINK("https://www.unipa.it/amministrazione/arearisorseumane/settorereclutamentoeselezioni/.content/2023/RTDA-PNRR/1294_bando_rtda_med12_pnrr_v2.pdf","Bando")</f>
        <v>Bando</v>
      </c>
      <c r="D12" s="1" t="str">
        <f>HYPERLINK("https://www.unipa.it/amministrazione/arearisorseumane/settorereclutamentoeselezioni/.content/2023/RTDA-PNRR/schede_med12_rtda_pnrr.pdf","Allegato 1")</f>
        <v>Allegato 1</v>
      </c>
      <c r="E12" s="1" t="str">
        <f>HYPERLINK("https://www.unipa.it/amministrazione/arearisorseumane/settorereclutamentoeselezioni/.content/2023/RTDA-PNRR-EXTRA/5484-med-12-pnrr_nomina-commissione.pdf","Nomina Commissione")</f>
        <v>Nomina Commissione</v>
      </c>
      <c r="F12" s="1" t="str">
        <f>HYPERLINK("https://www.unipa.it/amministrazione/arearisorseumane/settorereclutamentoeselezioni/.content/2023/RTDA-PNRR-EXTRA/1rtda-pnrr_med-12_verbale-1.pdf","Verbale 1")</f>
        <v>Verbale 1</v>
      </c>
      <c r="G12" s="1" t="str">
        <f>HYPERLINK("https://www.unipa.it/amministrazione/arearisorseumane/settorereclutamentoeselezioni/.content/2023/RTDA-PNRR-EXTRA/7823---rtda-pnrr_med-12_dr-approvazione.pdf","Approvazione atti")</f>
        <v>Approvazione atti</v>
      </c>
      <c r="H12" t="s">
        <v>14</v>
      </c>
    </row>
    <row r="13" spans="1:8" x14ac:dyDescent="0.25">
      <c r="A13" t="s">
        <v>28</v>
      </c>
      <c r="B13" t="s">
        <v>29</v>
      </c>
      <c r="C13" s="1" t="str">
        <f>HYPERLINK("https://www.unipa.it/amministrazione/arearisorseumane/settorereclutamentoeselezioni/.content/2023/POart18/2142_3-po_art.-18-c.1_bando.pdf","Bando")</f>
        <v>Bando</v>
      </c>
      <c r="D13" s="1" t="str">
        <f>HYPERLINK("https://www.unipa.it/amministrazione/arearisorseumane/settorereclutamentoeselezioni/.content/2023/POart18/3po18c1_allegato1.pdf","Allegato 1")</f>
        <v>Allegato 1</v>
      </c>
      <c r="E13" s="1" t="str">
        <f>HYPERLINK("https://www.unipa.it/amministrazione/arearisorseumane/settorereclutamentoeselezioni/.content/2023/POart18/4392_3po_nomina-commissione_agr-01.pdf","Nomina Commissione")</f>
        <v>Nomina Commissione</v>
      </c>
      <c r="F13" s="1" t="str">
        <f>HYPERLINK("https://www.unipa.it/amministrazione/arearisorseumane/settorereclutamentoeselezioni/.content/2023/PO_art18c4/3po_agr-01_verbale1-.pdf","Verbale 1")</f>
        <v>Verbale 1</v>
      </c>
      <c r="G13" s="1" t="str">
        <f>HYPERLINK("https://www.unipa.it/amministrazione/arearisorseumane/settorereclutamentoeselezioni/.content/2023/POart18/10214-3po_agr-01_approvazione-atti-1.pdf","Approvazione atti")</f>
        <v>Approvazione atti</v>
      </c>
      <c r="H13" t="s">
        <v>18</v>
      </c>
    </row>
    <row r="14" spans="1:8" x14ac:dyDescent="0.25">
      <c r="A14" t="s">
        <v>28</v>
      </c>
      <c r="B14" t="s">
        <v>30</v>
      </c>
      <c r="C14" s="1" t="str">
        <f>HYPERLINK("https://www.unipa.it/amministrazione/arearisorseumane/settorereclutamentoeselezioni/.content/2023/POart18/2142_3-po_art.-18-c.1_bando.pdf","Bando")</f>
        <v>Bando</v>
      </c>
      <c r="D14" s="1" t="str">
        <f>HYPERLINK("https://www.unipa.it/amministrazione/arearisorseumane/settorereclutamentoeselezioni/.content/2023/POart18/3po18c1_allegato1.pdf","Allegato 1")</f>
        <v>Allegato 1</v>
      </c>
      <c r="E14" s="1" t="str">
        <f>HYPERLINK("https://www.unipa.it/amministrazione/arearisorseumane/settorereclutamentoeselezioni/.content/2023/POart18/4238_-3po-art18c1_agr-03_nomina-commissione.pdf","Nomina Commissione")</f>
        <v>Nomina Commissione</v>
      </c>
      <c r="F14" s="1" t="str">
        <f>HYPERLINK("https://www.unipa.it/amministrazione/arearisorseumane/settorereclutamentoeselezioni/.content/2023/POart18/po-agr03_verbale-n.-1_prima-fascia-estratto.pdf","Verbale 1")</f>
        <v>Verbale 1</v>
      </c>
      <c r="G14" s="1" t="str">
        <f>HYPERLINK("https://www.unipa.it/amministrazione/arearisorseumane/settorereclutamentoeselezioni/.content/2023/POart18/5553_3po_agr-03_approvazione-atti.pdf","Approvazione atti")</f>
        <v>Approvazione atti</v>
      </c>
      <c r="H14" t="s">
        <v>18</v>
      </c>
    </row>
    <row r="15" spans="1:8" x14ac:dyDescent="0.25">
      <c r="A15" t="s">
        <v>28</v>
      </c>
      <c r="B15" t="s">
        <v>31</v>
      </c>
      <c r="C15" s="1" t="str">
        <f>HYPERLINK("https://www.unipa.it/amministrazione/arearisorseumane/settorereclutamentoeselezioni/.content/2023/POart18/2142_3-po_art.-18-c.1_bando.pdf","Bando")</f>
        <v>Bando</v>
      </c>
      <c r="D15" s="1" t="str">
        <f>HYPERLINK("https://www.unipa.it/amministrazione/arearisorseumane/settorereclutamentoeselezioni/.content/2023/POart18/3po18c1_allegato1.pdf","Allegato 1")</f>
        <v>Allegato 1</v>
      </c>
      <c r="E15" s="1" t="str">
        <f>HYPERLINK("https://www.unipa.it/amministrazione/arearisorseumane/settorereclutamentoeselezioni/.content/2023/POart18/3691_3po_nomina-commissione_ius-07.pdf","Nomina Commissione")</f>
        <v>Nomina Commissione</v>
      </c>
      <c r="F15" s="1" t="str">
        <f>HYPERLINK("https://www.unipa.it/amministrazione/arearisorseumane/settorereclutamentoeselezioni/.content/2023/POart18/po_art18c1_ius-07_verbale-1.pdf","Verbale 1")</f>
        <v>Verbale 1</v>
      </c>
      <c r="G15" s="1" t="str">
        <f>HYPERLINK("https://www.unipa.it/amministrazione/arearisorseumane/settorereclutamentoeselezioni/.content/2023/POart18/4367_-3po_ius07_approvazione-atti.pdf","Approvazione atti")</f>
        <v>Approvazione atti</v>
      </c>
      <c r="H15" t="s">
        <v>18</v>
      </c>
    </row>
    <row r="16" spans="1:8" x14ac:dyDescent="0.25">
      <c r="A16" t="s">
        <v>32</v>
      </c>
      <c r="B16" t="s">
        <v>33</v>
      </c>
      <c r="C16" s="1" t="str">
        <f>HYPERLINK("https://www.unipa.it/amministrazione/arearisorseumane/settorereclutamentoeselezioni/.content/2023/RTDA-PNRR/2165_bando_rtda_bio.18---secs-s-03.pdf","Bando")</f>
        <v>Bando</v>
      </c>
      <c r="D16" s="1" t="str">
        <f>HYPERLINK("https://www.unipa.it/amministrazione/arearisorseumane/settorereclutamentoeselezioni/.content/2023/RTDA-PNRR/scheda_-secs_s_03-e-bio_18-rtda_pnrr.pdf","Allegato 1")</f>
        <v>Allegato 1</v>
      </c>
      <c r="E16" s="1" t="str">
        <f>HYPERLINK("https://www.unipa.it/amministrazione/arearisorseumane/settorereclutamentoeselezioni/.content/2023/RTDA-PNRR-EXTRA/3662_pnrr_nomina-commissione-bio-18.pdf","Nomina Commissione")</f>
        <v>Nomina Commissione</v>
      </c>
      <c r="F16" s="1" t="str">
        <f>HYPERLINK("https://www.unipa.it/amministrazione/arearisorseumane/settorereclutamentoeselezioni/.content/2023/RTDA/3rtd_bio18_verbale-1.pdf","Verbale 1")</f>
        <v>Verbale 1</v>
      </c>
      <c r="G16" s="1" t="str">
        <f>HYPERLINK("https://www.unipa.it/amministrazione/arearisorseumane/settorereclutamentoeselezioni/.content/2023/RTDA-PNRR-EXTRA/5267_2rtda-pnrr_bio-18_dr-approvazione.pdf","Approvazione atti")</f>
        <v>Approvazione atti</v>
      </c>
      <c r="H16" t="s">
        <v>14</v>
      </c>
    </row>
    <row r="17" spans="1:8" x14ac:dyDescent="0.25">
      <c r="A17" t="s">
        <v>32</v>
      </c>
      <c r="B17" t="s">
        <v>34</v>
      </c>
      <c r="C17" s="1" t="str">
        <f>HYPERLINK("https://www.unipa.it/amministrazione/arearisorseumane/settorereclutamentoeselezioni/.content/2023/RTDA-PNRR/2165_bando_rtda_bio.18---secs-s-03.pdf","Bando")</f>
        <v>Bando</v>
      </c>
      <c r="D17" s="1" t="str">
        <f>HYPERLINK("https://www.unipa.it/amministrazione/arearisorseumane/settorereclutamentoeselezioni/.content/2023/RTDA-PNRR/scheda_-secs_s_03-e-bio_18-rtda_pnrr.pdf","Allegato 1")</f>
        <v>Allegato 1</v>
      </c>
      <c r="E17" s="1" t="str">
        <f>HYPERLINK("https://www.unipa.it/amministrazione/arearisorseumane/settorereclutamentoeselezioni/.content/2023/RTDA-PNRR-EXTRA/3663_pnrr_nomina-commissione-secs-s03.pdf","Nomina Commissione")</f>
        <v>Nomina Commissione</v>
      </c>
      <c r="F17" s="1" t="str">
        <f>HYPERLINK("https://www.unipa.it/amministrazione/arearisorseumane/settorereclutamentoeselezioni/.content/2023/RTDA-PNRR-EXTRA/rtda-pnrr_secs-s-03_verbale1.pdf","Verbale 1")</f>
        <v>Verbale 1</v>
      </c>
      <c r="G17" s="1" t="str">
        <f>HYPERLINK("https://www.unipa.it/amministrazione/arearisorseumane/settorereclutamentoeselezioni/.content/2023/RTDA-PNRR-EXTRA/4533_-2rtda-pnrr_secs_s_03_dr-approvazione-1.pdf","Approvazione atti")</f>
        <v>Approvazione atti</v>
      </c>
      <c r="H17" t="s">
        <v>14</v>
      </c>
    </row>
    <row r="18" spans="1:8" x14ac:dyDescent="0.25">
      <c r="A18" t="s">
        <v>35</v>
      </c>
      <c r="B18" t="s">
        <v>9</v>
      </c>
      <c r="C18" s="1" t="str">
        <f>HYPERLINK("https://www.unipa.it/amministrazione/arearisorseumane/settorereclutamentoeselezioni/.content/2023/RTDA-PNRR/2592_bando_rtda_fis-01_fis-07pnrr.pdf","Bando")</f>
        <v>Bando</v>
      </c>
      <c r="D18" s="1" t="str">
        <f>HYPERLINK("https://www.unipa.it/amministrazione/arearisorseumane/settorereclutamentoeselezioni/.content/2023/RTDA-PNRR/2592_allegato-1.pdf","Allegato 1")</f>
        <v>Allegato 1</v>
      </c>
      <c r="E18" s="1" t="str">
        <f>HYPERLINK("https://www.unipa.it/amministrazione/arearisorseumane/settorereclutamentoeselezioni/.content/2023/RTDA-PNRR-EXTRA/3460_pnrr_fis-01_nomina-commissione.pdf","Nomina Commissione")</f>
        <v>Nomina Commissione</v>
      </c>
      <c r="F18" s="1" t="str">
        <f>HYPERLINK("https://www.unipa.it/amministrazione/arearisorseumane/settorereclutamentoeselezioni/.content/2023/RTDA-PNRR-EXTRA/fis-01_verbale1-estratto.pdf","Verbale 1")</f>
        <v>Verbale 1</v>
      </c>
      <c r="G18" s="1" t="str">
        <f>HYPERLINK("https://www.unipa.it/amministrazione/arearisorseumane/settorereclutamentoeselezioni/.content/2023/RTDA-PNRR-EXTRA/4615---2rtda-pnrr_fis-01_dr-approvazione-prot.pdf","Approvazione atti")</f>
        <v>Approvazione atti</v>
      </c>
      <c r="H18" t="s">
        <v>14</v>
      </c>
    </row>
    <row r="19" spans="1:8" x14ac:dyDescent="0.25">
      <c r="A19" t="s">
        <v>35</v>
      </c>
      <c r="B19" t="s">
        <v>36</v>
      </c>
      <c r="C19" s="1" t="str">
        <f>HYPERLINK("https://www.unipa.it/amministrazione/arearisorseumane/settorereclutamentoeselezioni/.content/2023/RTDA-PNRR/2592_bando_rtda_fis-01_fis-07pnrr.pdf","Bando")</f>
        <v>Bando</v>
      </c>
      <c r="D19" s="1" t="str">
        <f>HYPERLINK("https://www.unipa.it/amministrazione/arearisorseumane/settorereclutamentoeselezioni/.content/2023/RTDA-PNRR/2592_allegato-1.pdf","Allegato 1")</f>
        <v>Allegato 1</v>
      </c>
      <c r="E19" s="1" t="str">
        <f>HYPERLINK("https://www.unipa.it/amministrazione/arearisorseumane/settorereclutamentoeselezioni/.content/2023/RTDA-PNRR-EXTRA/3580_rtda-pnrr_fis-07_nomina-commissione.pdf","Nomina Commissione")</f>
        <v>Nomina Commissione</v>
      </c>
      <c r="F19" s="1" t="str">
        <f>HYPERLINK("https://www.unipa.it/amministrazione/arearisorseumane/settorereclutamentoeselezioni/.content/2023/RTDA-PNRR-EXTRA/fis07_rtdapnrr_verbale1.pdf","Verbale 1")</f>
        <v>Verbale 1</v>
      </c>
      <c r="G19" s="1" t="str">
        <f>HYPERLINK("https://www.unipa.it/amministrazione/arearisorseumane/settorereclutamentoeselezioni/.content/2023/RTDA-PNRR-EXTRA/2rtda-pnrr_fis-07_dr-approvazione-prot.pdf","Approvazione atti")</f>
        <v>Approvazione atti</v>
      </c>
      <c r="H19" t="s">
        <v>14</v>
      </c>
    </row>
    <row r="20" spans="1:8" x14ac:dyDescent="0.25">
      <c r="A20" t="s">
        <v>37</v>
      </c>
      <c r="B20" t="s">
        <v>38</v>
      </c>
      <c r="C20" s="1" t="str">
        <f>HYPERLINK("https://www.unipa.it/amministrazione/arearisorseumane/settorereclutamentoeselezioni/.content/2023/RTDA-PNRR/3255_bando_rtda_med-08_pnrr.pdf","Bando")</f>
        <v>Bando</v>
      </c>
      <c r="D20" s="1" t="str">
        <f>HYPERLINK("https://www.unipa.it/amministrazione/arearisorseumane/settorereclutamentoeselezioni/.content/2023/RTDA-PNRR/scheda_med-08-6rtda_pnrr.pdf","Allegato 1")</f>
        <v>Allegato 1</v>
      </c>
      <c r="E20" s="1" t="str">
        <f>HYPERLINK("https://www.unipa.it/amministrazione/arearisorseumane/settorereclutamentoeselezioni/.content/2023/RTDA-PNRR/4441_pnrr_nomina-commissione-med-08.pdf","Nomina Commissione")</f>
        <v>Nomina Commissione</v>
      </c>
      <c r="F20" s="1" t="str">
        <f>HYPERLINK("https://www.unipa.it/amministrazione/arearisorseumane/settorereclutamentoeselezioni/.content/2023/RTDA-PNRR/verbale-1-firmato-da-cabibi-fontanini-damati-1.pdf","Verbale 1")</f>
        <v>Verbale 1</v>
      </c>
      <c r="G20" s="1" t="str">
        <f>HYPERLINK("https://www.unipa.it/amministrazione/arearisorseumane/settorereclutamentoeselezioni/.content/2023/RTDA-PNRR-EXTRA/6139-rtda-pnrr_med-08_dr-approvazione.pdf","Approvazione atti")</f>
        <v>Approvazione atti</v>
      </c>
      <c r="H20" t="s">
        <v>14</v>
      </c>
    </row>
    <row r="21" spans="1:8" x14ac:dyDescent="0.25">
      <c r="A21" t="s">
        <v>39</v>
      </c>
      <c r="B21" t="s">
        <v>40</v>
      </c>
      <c r="C21" s="1" t="str">
        <f>HYPERLINK("https://www.unipa.it/amministrazione/arearisorseumane/settorereclutamentoeselezioni/.content/2023/RTDB/3258_secs-p-01_rtdb_bando.pdf","Bando")</f>
        <v>Bando</v>
      </c>
      <c r="D21" s="1" t="str">
        <f>HYPERLINK("https://www.unipa.it/amministrazione/arearisorseumane/settorereclutamentoeselezioni/.content/2023/RTDB/scheda_rtdb_secs-p-01.pdf","Allegato 1")</f>
        <v>Allegato 1</v>
      </c>
      <c r="E21" s="1" t="str">
        <f>HYPERLINK("https://www.unipa.it/amministrazione/arearisorseumane/settorereclutamentoeselezioni/.content/2023/RTDB/4374_rtdb-secs-p-01-dr_nomina.pdf","Nomina Commissione")</f>
        <v>Nomina Commissione</v>
      </c>
      <c r="F21" s="1" t="str">
        <f>HYPERLINK("https://www.unipa.it/amministrazione/arearisorseumane/settorereclutamentoeselezioni/.content/2023/RTDB/rtdb_secs-p-01verbale1.pdf","Verbale 1")</f>
        <v>Verbale 1</v>
      </c>
      <c r="G21" s="1" t="str">
        <f>HYPERLINK("https://www.unipa.it/amministrazione/arearisorseumane/settorereclutamentoeselezioni/.content/2023/RTDB/6457-rtdb_secs-p-01_dr-approvazione.doc.pdf","Approvazione atti")</f>
        <v>Approvazione atti</v>
      </c>
      <c r="H21" t="s">
        <v>10</v>
      </c>
    </row>
    <row r="22" spans="1:8" x14ac:dyDescent="0.25">
      <c r="A22" t="s">
        <v>41</v>
      </c>
      <c r="B22" t="s">
        <v>42</v>
      </c>
      <c r="C22" s="1" t="str">
        <f>HYPERLINK("https://www.unipa.it/amministrazione/arearisorseumane/settorereclutamentoeselezioni/.content/2023/RTDA-PNRR-EXTRA/3391---bando_rtda_ing-ind-11-e-ing-ind-32_pnrr_logo-prot.pdf","Bando")</f>
        <v>Bando</v>
      </c>
      <c r="D22" s="1" t="str">
        <f>HYPERLINK("https://www.unipa.it/amministrazione/arearisorseumane/settorereclutamentoeselezioni/.content/2023/RTDA-PNRR-EXTRA/3391_scheda_ing-ind-11-ing-ind-32-4rtda_pnrr.pdf","Allegato 1")</f>
        <v>Allegato 1</v>
      </c>
      <c r="E22" s="1" t="str">
        <f>HYPERLINK("https://www.unipa.it/amministrazione/arearisorseumane/settorereclutamentoeselezioni/.content/2023/RTDA-PNRR-EXTRA/4792---pnrr_nomina-comm-ing-ind32.pdf","Nomina Commissione")</f>
        <v>Nomina Commissione</v>
      </c>
      <c r="F22" s="1" t="str">
        <f>HYPERLINK("https://www.unipa.it/amministrazione/arearisorseumane/settorereclutamentoeselezioni/.content/2023/RTDA-PNRR-EXTRA/verbale-1_ing_ind_32_e-dichiarazioni.pdf","Verbale 1")</f>
        <v>Verbale 1</v>
      </c>
      <c r="G22" s="1" t="str">
        <f>HYPERLINK("https://www.unipa.it/amministrazione/arearisorseumane/settorereclutamentoeselezioni/.content/2023/RTDA-PNRR-EXTRA/5491_pnrr_ing-ind-32_dr-approvazione.pdf","Approvazione atti")</f>
        <v>Approvazione atti</v>
      </c>
      <c r="H22" t="s">
        <v>14</v>
      </c>
    </row>
    <row r="23" spans="1:8" x14ac:dyDescent="0.25">
      <c r="A23" t="s">
        <v>41</v>
      </c>
      <c r="B23" t="s">
        <v>43</v>
      </c>
      <c r="C23" s="1" t="str">
        <f>HYPERLINK("https://www.unipa.it/amministrazione/arearisorseumane/settorereclutamentoeselezioni/.content/2023/RTDA-PNRR-EXTRA/3391---bando_rtda_ing-ind-11-e-ing-ind-32_pnrr_logo-prot.pdf","Bando")</f>
        <v>Bando</v>
      </c>
      <c r="D23" s="1" t="str">
        <f>HYPERLINK("https://www.unipa.it/amministrazione/arearisorseumane/settorereclutamentoeselezioni/.content/2023/RTDA-PNRR-EXTRA/3391_scheda_ing-ind-11-ing-ind-32-4rtda_pnrr.pdf","Allegato 1")</f>
        <v>Allegato 1</v>
      </c>
      <c r="E23" s="1" t="str">
        <f>HYPERLINK("https://www.unipa.it/amministrazione/arearisorseumane/settorereclutamentoeselezioni/.content/2023/RTDA-PNRR-EXTRA/4791---pnrr_nomina-comm-ing-ind11-1.pdf","Nomina Commissione")</f>
        <v>Nomina Commissione</v>
      </c>
      <c r="F23" s="1" t="str">
        <f>HYPERLINK("https://www.unipa.it/amministrazione/arearisorseumane/settorereclutamentoeselezioni/.content/2023/RTDA-PNRR-EXTRA/4rtda_pnrr_ing-ind-11_verbale1completo.pdf","Verbale 1")</f>
        <v>Verbale 1</v>
      </c>
      <c r="G23" s="1" t="str">
        <f>HYPERLINK("https://www.unipa.it/amministrazione/arearisorseumane/settorereclutamentoeselezioni/.content/2023/RTDA-PNRR-EXTRA/5415_pnrr_ing-ind-11_dr-approvazione-3.pdf","Approvazione atti")</f>
        <v>Approvazione atti</v>
      </c>
      <c r="H23" t="s">
        <v>14</v>
      </c>
    </row>
    <row r="24" spans="1:8" x14ac:dyDescent="0.25">
      <c r="A24" t="s">
        <v>44</v>
      </c>
      <c r="B24" t="s">
        <v>45</v>
      </c>
      <c r="C24" s="1" t="str">
        <f>HYPERLINK("https://www.unipa.it/amministrazione/arearisorseumane/settorereclutamentoeselezioni/.content/2023/RTDA/3478---2_rtdb_bando-prot1.pdf","Bando")</f>
        <v>Bando</v>
      </c>
      <c r="D24" s="1" t="str">
        <f>HYPERLINK("https://www.unipa.it/amministrazione/arearisorseumane/settorereclutamentoeselezioni/.content/2023/RTDA/3478_allegato-1.pdf","Allegato 1")</f>
        <v>Allegato 1</v>
      </c>
      <c r="E24" s="1" t="str">
        <f>HYPERLINK("https://www.unipa.it/amministrazione/arearisorseumane/settorereclutamentoeselezioni/.content/2023/RTDB/4660_rtdb-agr-08--dr_nomina.pdf","Nomina Commissione")</f>
        <v>Nomina Commissione</v>
      </c>
      <c r="F24" s="1" t="str">
        <f>HYPERLINK("https://www.unipa.it/amministrazione/arearisorseumane/settorereclutamentoeselezioni/.content/2023/RTDB/rtdb_agr-08_verbale-1_signed.pdf","Verbale 1")</f>
        <v>Verbale 1</v>
      </c>
      <c r="G24" s="1" t="str">
        <f>HYPERLINK("https://www.unipa.it/amministrazione/arearisorseumane/settorereclutamentoeselezioni/.content/2023/RTDB/5264_rtdb_agr-08_dr-approvazione.pdf","Approvazione atti")</f>
        <v>Approvazione atti</v>
      </c>
      <c r="H24" t="s">
        <v>10</v>
      </c>
    </row>
    <row r="25" spans="1:8" x14ac:dyDescent="0.25">
      <c r="A25" t="s">
        <v>44</v>
      </c>
      <c r="B25" t="s">
        <v>46</v>
      </c>
      <c r="C25" s="1" t="str">
        <f>HYPERLINK("https://www.unipa.it/amministrazione/arearisorseumane/settorereclutamentoeselezioni/.content/2023/RTDA/3478---2_rtdb_bando-prot1.pdf","Bando")</f>
        <v>Bando</v>
      </c>
      <c r="D25" s="1" t="str">
        <f>HYPERLINK("https://www.unipa.it/amministrazione/arearisorseumane/settorereclutamentoeselezioni/.content/2023/RTDA/3478_allegato-1.pdf","Allegato 1")</f>
        <v>Allegato 1</v>
      </c>
      <c r="E25" s="1" t="str">
        <f>HYPERLINK("https://www.unipa.it/amministrazione/arearisorseumane/settorereclutamentoeselezioni/.content/2023/RTDB/5487-rtdb-med-09-dr_nomina.pdf","Nomina Commissione")</f>
        <v>Nomina Commissione</v>
      </c>
      <c r="F25" s="1" t="str">
        <f>HYPERLINK("https://www.unipa.it/amministrazione/arearisorseumane/settorereclutamentoeselezioni/.content/2023/RTDB/rtdb-med-09---verbale-1-e-dichiarazione.pdf","Verbale 1")</f>
        <v>Verbale 1</v>
      </c>
      <c r="G25" s="1" t="str">
        <f>HYPERLINK("https://www.unipa.it/amministrazione/arearisorseumane/settorereclutamentoeselezioni/.content/2023/RTDB/7289-rtdb_med-09-_dr-approvazione.pdf","Approvazione atti")</f>
        <v>Approvazione atti</v>
      </c>
      <c r="H25" t="s">
        <v>10</v>
      </c>
    </row>
    <row r="26" spans="1:8" x14ac:dyDescent="0.25">
      <c r="A26" t="s">
        <v>47</v>
      </c>
      <c r="B26" t="s">
        <v>48</v>
      </c>
      <c r="C26" s="1" t="str">
        <f t="shared" ref="C26:C51" si="0">HYPERLINK("https://www.unipa.it/amministrazione/arearisorseumane/settorereclutamentoeselezioni/.content/2023/RTDB/4058_28_rtdb_bando.pdf","Bando")</f>
        <v>Bando</v>
      </c>
      <c r="D26" s="1" t="str">
        <f t="shared" ref="D26:D51" si="1">HYPERLINK("https://www.unipa.it/amministrazione/arearisorseumane/settorereclutamentoeselezioni/.content/2023/RTDB/4058_allegato-1.pdf","Allegato 1")</f>
        <v>Allegato 1</v>
      </c>
      <c r="E26" s="1" t="str">
        <f>HYPERLINK("https://www.unipa.it/amministrazione/arearisorseumane/settorereclutamentoeselezioni/.content/2023/RTDB/5476_-28rtdb_ing-ind-35_nomina-commissione.pdf","Nomina Commissione")</f>
        <v>Nomina Commissione</v>
      </c>
      <c r="F26" s="1" t="str">
        <f>HYPERLINK("https://www.unipa.it/amministrazione/arearisorseumane/settorereclutamentoeselezioni/.content/2023/RTDB/28rtdb_ing-ind-35_verbale1.pdf","Verbale 1")</f>
        <v>Verbale 1</v>
      </c>
      <c r="G26" s="1" t="str">
        <f>HYPERLINK("https://www.unipa.it/amministrazione/arearisorseumane/settorereclutamentoeselezioni/.content/2023/RTDB/7825---28-rtdb_ing-ind-35_dr-approvazione.pdf","Approvazione atti")</f>
        <v>Approvazione atti</v>
      </c>
      <c r="H26" t="s">
        <v>10</v>
      </c>
    </row>
    <row r="27" spans="1:8" x14ac:dyDescent="0.25">
      <c r="A27" t="s">
        <v>47</v>
      </c>
      <c r="B27" t="s">
        <v>49</v>
      </c>
      <c r="C27" s="1" t="str">
        <f t="shared" si="0"/>
        <v>Bando</v>
      </c>
      <c r="D27" s="1" t="str">
        <f t="shared" si="1"/>
        <v>Allegato 1</v>
      </c>
      <c r="E27" s="1" t="str">
        <f>HYPERLINK("https://www.unipa.it/amministrazione/arearisorseumane/settorereclutamentoeselezioni/.content/2023/RTDB/5448_28rtdb_icar-08_nomina-commissione.pdf","Nomina Commissione")</f>
        <v>Nomina Commissione</v>
      </c>
      <c r="F27" s="1" t="str">
        <f>HYPERLINK("https://www.unipa.it/amministrazione/arearisorseumane/settorereclutamentoeselezioni/.content/2023/RTDB/28rtdb_icar-08_verbale_1.pdf","Verbale 1")</f>
        <v>Verbale 1</v>
      </c>
      <c r="G27" s="1" t="str">
        <f>HYPERLINK("https://www.unipa.it/amministrazione/arearisorseumane/settorereclutamentoeselezioni/.content/2023/RTDB/7377---28-rtdb_icar-08_dr-approvazione.pdf","Approvazione atti")</f>
        <v>Approvazione atti</v>
      </c>
      <c r="H27" t="s">
        <v>10</v>
      </c>
    </row>
    <row r="28" spans="1:8" x14ac:dyDescent="0.25">
      <c r="A28" t="s">
        <v>47</v>
      </c>
      <c r="B28" t="s">
        <v>50</v>
      </c>
      <c r="C28" s="1" t="str">
        <f t="shared" si="0"/>
        <v>Bando</v>
      </c>
      <c r="D28" s="1" t="str">
        <f t="shared" si="1"/>
        <v>Allegato 1</v>
      </c>
      <c r="E28" s="1" t="str">
        <f>HYPERLINK("https://www.unipa.it/amministrazione/arearisorseumane/settorereclutamentoeselezioni/.content/2023/RTDB/5268_-28rtdb_ing-inf-03_nomina-commissione.pdf","Nomina Commissione")</f>
        <v>Nomina Commissione</v>
      </c>
      <c r="F28" s="1" t="str">
        <f>HYPERLINK("https://www.unipa.it/amministrazione/arearisorseumane/settorereclutamentoeselezioni/.content/2023/RTDB/28-rtdb_ing-inf03_verbale-1-completo.pdf","Verbale 1")</f>
        <v>Verbale 1</v>
      </c>
      <c r="G28" s="1" t="str">
        <f>HYPERLINK("https://www.unipa.it/amministrazione/arearisorseumane/settorereclutamentoeselezioni/.content/2023/RTDB/7541_-28rtdb_ing-inf-03_dr-approvazione.pdf","Approvazione atti")</f>
        <v>Approvazione atti</v>
      </c>
      <c r="H28" t="s">
        <v>10</v>
      </c>
    </row>
    <row r="29" spans="1:8" x14ac:dyDescent="0.25">
      <c r="A29" t="s">
        <v>47</v>
      </c>
      <c r="B29" t="s">
        <v>51</v>
      </c>
      <c r="C29" s="1" t="str">
        <f t="shared" si="0"/>
        <v>Bando</v>
      </c>
      <c r="D29" s="1" t="str">
        <f t="shared" si="1"/>
        <v>Allegato 1</v>
      </c>
      <c r="E29" s="1" t="str">
        <f>HYPERLINK("https://www.unipa.it/amministrazione/arearisorseumane/settorereclutamentoeselezioni/.content/2023/RTDB/5280_28rtdb_ius-01_nomina-commissione.pdf","Nomina Commissione")</f>
        <v>Nomina Commissione</v>
      </c>
      <c r="F29" s="1" t="str">
        <f>HYPERLINK("https://www.unipa.it/amministrazione/arearisorseumane/settorereclutamentoeselezioni/.content/2023/RTDB/verbale-1-rtdb-ius-01.pdf","Verbale 1")</f>
        <v>Verbale 1</v>
      </c>
      <c r="G29" s="1" t="str">
        <f>HYPERLINK("https://www.unipa.it/amministrazione/arearisorseumane/settorereclutamentoeselezioni/.content/2023/RTDB/9967-28-rtdb_ius-01_dr-approvazione.pdf","Approvazione atti")</f>
        <v>Approvazione atti</v>
      </c>
      <c r="H29" t="s">
        <v>10</v>
      </c>
    </row>
    <row r="30" spans="1:8" x14ac:dyDescent="0.25">
      <c r="A30" t="s">
        <v>47</v>
      </c>
      <c r="B30" t="s">
        <v>52</v>
      </c>
      <c r="C30" s="1" t="str">
        <f t="shared" si="0"/>
        <v>Bando</v>
      </c>
      <c r="D30" s="1" t="str">
        <f t="shared" si="1"/>
        <v>Allegato 1</v>
      </c>
      <c r="E30" s="1" t="str">
        <f>HYPERLINK("https://www.unipa.it/amministrazione/arearisorseumane/settorereclutamentoeselezioni/.content/2023/RTDB/5273_28rtdb_secs-p-07_nomina-commissione.pdf","Nomina Commissione")</f>
        <v>Nomina Commissione</v>
      </c>
      <c r="F30" s="1" t="str">
        <f>HYPERLINK("https://www.unipa.it/amministrazione/arearisorseumane/settorereclutamentoeselezioni/.content/2023/RTDB/28rtdb_secs-p-07_verbale-1.pdf","Verbale 1")</f>
        <v>Verbale 1</v>
      </c>
      <c r="G30" s="1" t="str">
        <f>HYPERLINK("https://www.unipa.it/amministrazione/arearisorseumane/settorereclutamentoeselezioni/.content/2023/RTDB/8448_rtdb_secs-p-07_dr-approvazione.pdf","Approvazione atti")</f>
        <v>Approvazione atti</v>
      </c>
      <c r="H30" t="s">
        <v>10</v>
      </c>
    </row>
    <row r="31" spans="1:8" x14ac:dyDescent="0.25">
      <c r="A31" t="s">
        <v>47</v>
      </c>
      <c r="B31" t="s">
        <v>53</v>
      </c>
      <c r="C31" s="1" t="str">
        <f t="shared" si="0"/>
        <v>Bando</v>
      </c>
      <c r="D31" s="1" t="str">
        <f t="shared" si="1"/>
        <v>Allegato 1</v>
      </c>
      <c r="E31" s="1" t="str">
        <f>HYPERLINK("https://www.unipa.it/amministrazione/arearisorseumane/settorereclutamentoeselezioni/.content/2023/RTDB/5490_28rtdb_sps-03_nomina-commissione.pdf","Nomina Commissione")</f>
        <v>Nomina Commissione</v>
      </c>
      <c r="F31" s="1" t="str">
        <f>HYPERLINK("https://www.unipa.it/amministrazione/arearisorseumane/settorereclutamentoeselezioni/.content/2023/RTDB/28rtdb-sps-03-verbale-1-e-dichiarazioni.pdf","Verbale 1")</f>
        <v>Verbale 1</v>
      </c>
      <c r="G31" s="1" t="str">
        <f>HYPERLINK("https://www.unipa.it/amministrazione/arearisorseumane/settorereclutamentoeselezioni/.content/2023/RTDB/9369_rtdb_sps-03_dr-approvazione-1.pdf","Approvazione atti")</f>
        <v>Approvazione atti</v>
      </c>
      <c r="H31" t="s">
        <v>10</v>
      </c>
    </row>
    <row r="32" spans="1:8" x14ac:dyDescent="0.25">
      <c r="A32" t="s">
        <v>47</v>
      </c>
      <c r="B32" t="s">
        <v>54</v>
      </c>
      <c r="C32" s="1" t="str">
        <f t="shared" si="0"/>
        <v>Bando</v>
      </c>
      <c r="D32" s="1" t="str">
        <f t="shared" si="1"/>
        <v>Allegato 1</v>
      </c>
      <c r="E32" s="1" t="str">
        <f>HYPERLINK("https://www.unipa.it/amministrazione/arearisorseumane/settorereclutamentoeselezioni/.content/2023/RTDB/5473_28rtdb_med-50_nomina-commissione.pdf","Nomina Commissione")</f>
        <v>Nomina Commissione</v>
      </c>
      <c r="F32" s="1" t="str">
        <f>HYPERLINK("https://www.unipa.it/amministrazione/arearisorseumane/settorereclutamentoeselezioni/.content/2023/RTDB/28rtdb_med-50_verbale1_abstract.pdf","Verbale 1")</f>
        <v>Verbale 1</v>
      </c>
      <c r="G32" s="1" t="str">
        <f>HYPERLINK("https://www.unipa.it/amministrazione/arearisorseumane/settorereclutamentoeselezioni/.content/2023/RTDB/7821--28-rtdb_med-50_dr-approvazione.pdf","Approvazione atti")</f>
        <v>Approvazione atti</v>
      </c>
      <c r="H32" t="s">
        <v>10</v>
      </c>
    </row>
    <row r="33" spans="1:8" x14ac:dyDescent="0.25">
      <c r="A33" t="s">
        <v>47</v>
      </c>
      <c r="B33" t="s">
        <v>55</v>
      </c>
      <c r="C33" s="1" t="str">
        <f t="shared" si="0"/>
        <v>Bando</v>
      </c>
      <c r="D33" s="1" t="str">
        <f t="shared" si="1"/>
        <v>Allegato 1</v>
      </c>
      <c r="E33" s="1" t="str">
        <f>HYPERLINK("https://www.unipa.it/amministrazione/arearisorseumane/settorereclutamentoeselezioni/.content/2023/RTDB/5283_-28rtdb_ing-ind-10_nomina-commissione.pdf","Nomina Commissione")</f>
        <v>Nomina Commissione</v>
      </c>
      <c r="F33" s="1" t="str">
        <f>HYPERLINK("https://www.unipa.it/amministrazione/arearisorseumane/settorereclutamentoeselezioni/.content/2023/RTDB/28-rtdb_ing-ind-10_verbale1_abstract.pdf","Verbale 1")</f>
        <v>Verbale 1</v>
      </c>
      <c r="G33" s="1" t="str">
        <f>HYPERLINK("https://www.unipa.it/amministrazione/arearisorseumane/settorereclutamentoeselezioni/.content/2023/RTDB/6821_rtdb_ing-ind-10_dr-approvazione.pdf","Approvazione atti")</f>
        <v>Approvazione atti</v>
      </c>
      <c r="H33" t="s">
        <v>10</v>
      </c>
    </row>
    <row r="34" spans="1:8" x14ac:dyDescent="0.25">
      <c r="A34" t="s">
        <v>47</v>
      </c>
      <c r="B34" t="s">
        <v>56</v>
      </c>
      <c r="C34" s="1" t="str">
        <f t="shared" si="0"/>
        <v>Bando</v>
      </c>
      <c r="D34" s="1" t="str">
        <f t="shared" si="1"/>
        <v>Allegato 1</v>
      </c>
      <c r="E34" s="1" t="str">
        <f>HYPERLINK("https://www.unipa.it/amministrazione/arearisorseumane/settorereclutamentoeselezioni/.content/2023/RTDB/1297_28rtdb_m-sto-04_nomina-commissione.pdf","Nomina Commissione")</f>
        <v>Nomina Commissione</v>
      </c>
      <c r="F34" s="1" t="str">
        <f>HYPERLINK("https://www.unipa.it/amministrazione/arearisorseumane/settorereclutamentoeselezioni/.content/2023/RTDB/28rtdb_m-sto-04_verbale-1.pdf","Verbale 1")</f>
        <v>Verbale 1</v>
      </c>
      <c r="G34" s="1" t="str">
        <f>HYPERLINK("https://www.unipa.it/amministrazione/arearisorseumane/settorereclutamentoeselezioni/.content/2023/RTDB/7109_rtdb_m-sto-04_dr-approvazione.pdf","Approvazione atti")</f>
        <v>Approvazione atti</v>
      </c>
      <c r="H34" t="s">
        <v>10</v>
      </c>
    </row>
    <row r="35" spans="1:8" x14ac:dyDescent="0.25">
      <c r="A35" t="s">
        <v>47</v>
      </c>
      <c r="B35" t="s">
        <v>57</v>
      </c>
      <c r="C35" s="1" t="str">
        <f t="shared" si="0"/>
        <v>Bando</v>
      </c>
      <c r="D35" s="1" t="str">
        <f t="shared" si="1"/>
        <v>Allegato 1</v>
      </c>
      <c r="E35" s="1" t="str">
        <f>HYPERLINK("https://www.unipa.it/amministrazione/arearisorseumane/settorereclutamentoeselezioni/.content/2023/RTDB/5481_28rtdb_med-04_nomina-commissione.pdf","Nomina Commissione")</f>
        <v>Nomina Commissione</v>
      </c>
      <c r="F35" s="1" t="str">
        <f>HYPERLINK("https://www.unipa.it/amministrazione/arearisorseumane/settorereclutamentoeselezioni/.content/2023/RTDB/28rtdb_med04_verbale-1.pdf","Verbale 1")</f>
        <v>Verbale 1</v>
      </c>
      <c r="G35" s="1" t="str">
        <f>HYPERLINK("https://www.unipa.it/amministrazione/arearisorseumane/settorereclutamentoeselezioni/.content/2023/RTDB/9368_rtdb_med-04_dr-approvazione-1.pdf","Approvazione atti")</f>
        <v>Approvazione atti</v>
      </c>
      <c r="H35" t="s">
        <v>10</v>
      </c>
    </row>
    <row r="36" spans="1:8" x14ac:dyDescent="0.25">
      <c r="A36" t="s">
        <v>47</v>
      </c>
      <c r="B36" t="s">
        <v>58</v>
      </c>
      <c r="C36" s="1" t="str">
        <f t="shared" si="0"/>
        <v>Bando</v>
      </c>
      <c r="D36" s="1" t="str">
        <f t="shared" si="1"/>
        <v>Allegato 1</v>
      </c>
      <c r="E36" s="1" t="str">
        <f>HYPERLINK("https://www.unipa.it/amministrazione/arearisorseumane/settorereclutamentoeselezioni/.content/2023/RTDB/6788---28rtdb_med-18_nomina-commissione.pdf","Nomina Commissione")</f>
        <v>Nomina Commissione</v>
      </c>
      <c r="F36" s="1" t="str">
        <f>HYPERLINK("https://www.unipa.it/amministrazione/arearisorseumane/settorereclutamentoeselezioni/.content/2023/RTDB/28rtdb_med18_verbale-1_completo.pdf","Verbale 1")</f>
        <v>Verbale 1</v>
      </c>
      <c r="G36" s="1" t="str">
        <f>HYPERLINK("https://www.unipa.it/amministrazione/arearisorseumane/settorereclutamentoeselezioni/.content/2023/RTDB/1065_rtdb_med-18_dr-approvazione.pdf","Approvazione atti")</f>
        <v>Approvazione atti</v>
      </c>
      <c r="H36" t="s">
        <v>10</v>
      </c>
    </row>
    <row r="37" spans="1:8" x14ac:dyDescent="0.25">
      <c r="A37" t="s">
        <v>47</v>
      </c>
      <c r="B37" t="s">
        <v>59</v>
      </c>
      <c r="C37" s="1" t="str">
        <f t="shared" si="0"/>
        <v>Bando</v>
      </c>
      <c r="D37" s="1" t="str">
        <f t="shared" si="1"/>
        <v>Allegato 1</v>
      </c>
      <c r="E37" s="1" t="str">
        <f>HYPERLINK("https://www.unipa.it/amministrazione/arearisorseumane/settorereclutamentoeselezioni/.content/2023/RTDB/5290_-28rtdb_sps-04_nomina-commissione.pdf","Nomina Commissione")</f>
        <v>Nomina Commissione</v>
      </c>
      <c r="F37" s="1" t="str">
        <f>HYPERLINK("https://www.unipa.it/amministrazione/arearisorseumane/settorereclutamentoeselezioni/.content/2023/RTDB/28rtdb_sps-04_verbale-1.pdf","Verbale 1")</f>
        <v>Verbale 1</v>
      </c>
      <c r="G37" s="1" t="str">
        <f>HYPERLINK("https://www.unipa.it/amministrazione/arearisorseumane/settorereclutamentoeselezioni/.content/2023/RTDB/8885_-rtdb_sps-04_dr-approvazione-atti-2.pdf","Approvazione atti")</f>
        <v>Approvazione atti</v>
      </c>
      <c r="H37" t="s">
        <v>10</v>
      </c>
    </row>
    <row r="38" spans="1:8" x14ac:dyDescent="0.25">
      <c r="A38" t="s">
        <v>47</v>
      </c>
      <c r="B38" t="s">
        <v>60</v>
      </c>
      <c r="C38" s="1" t="str">
        <f t="shared" si="0"/>
        <v>Bando</v>
      </c>
      <c r="D38" s="1" t="str">
        <f t="shared" si="1"/>
        <v>Allegato 1</v>
      </c>
      <c r="E38" s="1" t="str">
        <f>HYPERLINK("https://www.unipa.it/amministrazione/arearisorseumane/settorereclutamentoeselezioni/.content/2023/RTDB/5277_28rtdb_secs-p-02_nomina-commissione.pdf","Nomina Commissione")</f>
        <v>Nomina Commissione</v>
      </c>
      <c r="F38" s="1" t="str">
        <f>HYPERLINK("https://www.unipa.it/amministrazione/arearisorseumane/settorereclutamentoeselezioni/.content/2023/RTDB/28rtdb_secs-p-02_verbale-1_abstract.pdf","Verbale 1")</f>
        <v>Verbale 1</v>
      </c>
      <c r="G38" s="1" t="str">
        <f>HYPERLINK("https://www.unipa.it/amministrazione/arearisorseumane/settorereclutamentoeselezioni/.content/2023/RTDB/7560---28rtdb_secs-p-02_dr-approvazione.pdf","Approvazione atti")</f>
        <v>Approvazione atti</v>
      </c>
      <c r="H38" t="s">
        <v>10</v>
      </c>
    </row>
    <row r="39" spans="1:8" x14ac:dyDescent="0.25">
      <c r="A39" t="s">
        <v>47</v>
      </c>
      <c r="B39" t="s">
        <v>61</v>
      </c>
      <c r="C39" s="1" t="str">
        <f t="shared" si="0"/>
        <v>Bando</v>
      </c>
      <c r="D39" s="1" t="str">
        <f t="shared" si="1"/>
        <v>Allegato 1</v>
      </c>
      <c r="E39" s="1" t="str">
        <f>HYPERLINK("https://www.unipa.it/amministrazione/arearisorseumane/settorereclutamentoeselezioni/.content/2023/RTDB/5479_28rtdb_m-psi-08_nomina-commissione.pdf","Nomina Commissione")</f>
        <v>Nomina Commissione</v>
      </c>
      <c r="F39" s="1" t="str">
        <f>HYPERLINK("https://www.unipa.it/amministrazione/arearisorseumane/settorereclutamentoeselezioni/.content/2023/RTDB/28rtdb_m-psi-08_verbale-1.pdf","Verbale 1")</f>
        <v>Verbale 1</v>
      </c>
      <c r="G39" s="1" t="str">
        <f>HYPERLINK("https://www.unipa.it/amministrazione/arearisorseumane/settorereclutamentoeselezioni/.content/2023/RTDB/8303-rtdb_m-psi-08_dr-approvazione.pdf","Approvazione atti")</f>
        <v>Approvazione atti</v>
      </c>
      <c r="H39" t="s">
        <v>10</v>
      </c>
    </row>
    <row r="40" spans="1:8" x14ac:dyDescent="0.25">
      <c r="A40" t="s">
        <v>47</v>
      </c>
      <c r="B40" t="s">
        <v>62</v>
      </c>
      <c r="C40" s="1" t="str">
        <f t="shared" si="0"/>
        <v>Bando</v>
      </c>
      <c r="D40" s="1" t="str">
        <f t="shared" si="1"/>
        <v>Allegato 1</v>
      </c>
      <c r="E40" s="1" t="str">
        <f>HYPERLINK("https://www.unipa.it/amministrazione/arearisorseumane/settorereclutamentoeselezioni/.content/2023/RTDB/5282_28rtdb_ius-10_nomina-commissione.pdf","Nomina Commissione")</f>
        <v>Nomina Commissione</v>
      </c>
      <c r="F40" s="1" t="str">
        <f>HYPERLINK("https://www.unipa.it/amministrazione/arearisorseumane/settorereclutamentoeselezioni/.content/2023/RTDB/verbale-1-palermo-def-_5_.pdf","Verbale 1")</f>
        <v>Verbale 1</v>
      </c>
      <c r="G40" s="1" t="str">
        <f>HYPERLINK("https://www.unipa.it/amministrazione/arearisorseumane/settorereclutamentoeselezioni/.content/2023/RTDB/9760-rtdb_ius-10_dr-approvazione.pdf","Approvazione atti")</f>
        <v>Approvazione atti</v>
      </c>
      <c r="H40" t="s">
        <v>10</v>
      </c>
    </row>
    <row r="41" spans="1:8" x14ac:dyDescent="0.25">
      <c r="A41" t="s">
        <v>47</v>
      </c>
      <c r="B41" t="s">
        <v>63</v>
      </c>
      <c r="C41" s="1" t="str">
        <f t="shared" si="0"/>
        <v>Bando</v>
      </c>
      <c r="D41" s="1" t="str">
        <f t="shared" si="1"/>
        <v>Allegato 1</v>
      </c>
      <c r="E41" s="1" t="str">
        <f>HYPERLINK("https://www.unipa.it/amministrazione/arearisorseumane/settorereclutamentoeselezioni/.content/2023/RTDB/5472_28rtdb_m-psi-04_nomina-commissione.pdf","Nomina Commissione")</f>
        <v>Nomina Commissione</v>
      </c>
      <c r="F41" s="1" t="str">
        <f>HYPERLINK("https://www.unipa.it/amministrazione/arearisorseumane/settorereclutamentoeselezioni/.content/2023/RTDB/28rtdb_m-psi-04_verbale-1.pdf","Verbale 1")</f>
        <v>Verbale 1</v>
      </c>
      <c r="G41" s="1" t="str">
        <f>HYPERLINK("https://www.unipa.it/amministrazione/arearisorseumane/settorereclutamentoeselezioni/.content/2023/RTDB/8490---28rtdb_m-psi-04_dr-approvazione.pdf","Approvazione atti")</f>
        <v>Approvazione atti</v>
      </c>
      <c r="H41" t="s">
        <v>10</v>
      </c>
    </row>
    <row r="42" spans="1:8" x14ac:dyDescent="0.25">
      <c r="A42" t="s">
        <v>47</v>
      </c>
      <c r="B42" t="s">
        <v>64</v>
      </c>
      <c r="C42" s="1" t="str">
        <f t="shared" si="0"/>
        <v>Bando</v>
      </c>
      <c r="D42" s="1" t="str">
        <f t="shared" si="1"/>
        <v>Allegato 1</v>
      </c>
      <c r="E42" s="1" t="str">
        <f>HYPERLINK("https://www.unipa.it/amministrazione/arearisorseumane/settorereclutamentoeselezioni/.content/2023/RTDB/5274_-28rtdb_ing-ind-15_nomina-commissione.pdf","Nomina Commissione")</f>
        <v>Nomina Commissione</v>
      </c>
      <c r="F42" s="1" t="str">
        <f>HYPERLINK("https://www.unipa.it/amministrazione/arearisorseumane/settorereclutamentoeselezioni/.content/2023/RTDB/28rtdb_ing-ind-15_verbale1_completo.pdf","Verbale 1")</f>
        <v>Verbale 1</v>
      </c>
      <c r="G42" s="1" t="str">
        <f>HYPERLINK("https://www.unipa.it/amministrazione/arearisorseumane/settorereclutamentoeselezioni/.content/2023/RTDB/8057---rtdb_ing-ind-15_dr-approvazione-.pdf","Approvazione atti")</f>
        <v>Approvazione atti</v>
      </c>
      <c r="H42" t="s">
        <v>10</v>
      </c>
    </row>
    <row r="43" spans="1:8" x14ac:dyDescent="0.25">
      <c r="A43" t="s">
        <v>47</v>
      </c>
      <c r="B43" t="s">
        <v>65</v>
      </c>
      <c r="C43" s="1" t="str">
        <f t="shared" si="0"/>
        <v>Bando</v>
      </c>
      <c r="D43" s="1" t="str">
        <f t="shared" si="1"/>
        <v>Allegato 1</v>
      </c>
      <c r="E43" s="1" t="str">
        <f>HYPERLINK("https://www.unipa.it/amministrazione/arearisorseumane/settorereclutamentoeselezioni/.content/2023/RTDB/5276_28rtdb_agr-05_nomina-commissione.pdf","Nomina Commissione")</f>
        <v>Nomina Commissione</v>
      </c>
      <c r="F43" s="1" t="str">
        <f>HYPERLINK("https://www.unipa.it/amministrazione/arearisorseumane/settorereclutamentoeselezioni/.content/2023/RTDB/28rtdb_agr-05_verbale-1.pdf","Verbale 1")</f>
        <v>Verbale 1</v>
      </c>
      <c r="G43" s="1" t="str">
        <f>HYPERLINK("https://www.unipa.it/amministrazione/arearisorseumane/settorereclutamentoeselezioni/.content/2023/RTDB/6489-rtdb_agr-05_dr-approvazione.pdf","Approvazione atti")</f>
        <v>Approvazione atti</v>
      </c>
      <c r="H43" t="s">
        <v>10</v>
      </c>
    </row>
    <row r="44" spans="1:8" x14ac:dyDescent="0.25">
      <c r="A44" t="s">
        <v>47</v>
      </c>
      <c r="B44" t="s">
        <v>66</v>
      </c>
      <c r="C44" s="1" t="str">
        <f t="shared" si="0"/>
        <v>Bando</v>
      </c>
      <c r="D44" s="1" t="str">
        <f t="shared" si="1"/>
        <v>Allegato 1</v>
      </c>
      <c r="E44" s="1" t="str">
        <f>HYPERLINK("https://www.unipa.it/amministrazione/arearisorseumane/settorereclutamentoeselezioni/.content/2023/RTDB/5513_28rtdb_icar-01_nomina-commissione.pdf","Nomina Commissione")</f>
        <v>Nomina Commissione</v>
      </c>
      <c r="F44" s="1" t="str">
        <f>HYPERLINK("https://www.unipa.it/amministrazione/arearisorseumane/settorereclutamentoeselezioni/.content/2023/RTDB/28rtdb_icar-01_verbale1_abstract.pdf","Verbale 1")</f>
        <v>Verbale 1</v>
      </c>
      <c r="G44" s="1" t="str">
        <f>HYPERLINK("https://www.unipa.it/amministrazione/arearisorseumane/settorereclutamentoeselezioni/.content/2023/RTDB/10042_rtdb_icar-01_dr-approvazione.pdf","Approvazione atti")</f>
        <v>Approvazione atti</v>
      </c>
      <c r="H44" t="s">
        <v>10</v>
      </c>
    </row>
    <row r="45" spans="1:8" x14ac:dyDescent="0.25">
      <c r="A45" t="s">
        <v>47</v>
      </c>
      <c r="B45" t="s">
        <v>36</v>
      </c>
      <c r="C45" s="1" t="str">
        <f t="shared" si="0"/>
        <v>Bando</v>
      </c>
      <c r="D45" s="1" t="str">
        <f t="shared" si="1"/>
        <v>Allegato 1</v>
      </c>
      <c r="E45" s="1" t="str">
        <f>HYPERLINK("https://www.unipa.it/amministrazione/arearisorseumane/settorereclutamentoeselezioni/.content/2023/RTDB/5451_28rtdb_fis-07_nomina-commissione-1.pdf","Nomina Commissione")</f>
        <v>Nomina Commissione</v>
      </c>
      <c r="F45" s="1" t="str">
        <f>HYPERLINK("https://www.unipa.it/amministrazione/arearisorseumane/settorereclutamentoeselezioni/.content/2023/RTDB/28rtdb_fis-07_verbale-1_abstract.pdf","Verbale 1")</f>
        <v>Verbale 1</v>
      </c>
      <c r="G45" s="1" t="str">
        <f>HYPERLINK("https://www.unipa.it/amministrazione/arearisorseumane/settorereclutamentoeselezioni/.content/2023/RTDB/7569---28rtdb_fis-07_dr-approvazione.pdf","Approvazione atti")</f>
        <v>Approvazione atti</v>
      </c>
      <c r="H45" t="s">
        <v>10</v>
      </c>
    </row>
    <row r="46" spans="1:8" x14ac:dyDescent="0.25">
      <c r="A46" t="s">
        <v>47</v>
      </c>
      <c r="B46" t="s">
        <v>9</v>
      </c>
      <c r="C46" s="1" t="str">
        <f t="shared" si="0"/>
        <v>Bando</v>
      </c>
      <c r="D46" s="1" t="str">
        <f t="shared" si="1"/>
        <v>Allegato 1</v>
      </c>
      <c r="E46" s="1" t="str">
        <f>HYPERLINK("https://www.unipa.it/amministrazione/arearisorseumane/settorereclutamentoeselezioni/.content/2023/RTDB/5272_28rtdb_fis-01_nomina-commissione.pdf","Nomina Commissione")</f>
        <v>Nomina Commissione</v>
      </c>
      <c r="F46" s="1" t="str">
        <f>HYPERLINK("https://www.unipa.it/amministrazione/arearisorseumane/settorereclutamentoeselezioni/.content/2023/RTDB/28rtdb_fis-01_verbale-1.pdf","Verbale 1")</f>
        <v>Verbale 1</v>
      </c>
      <c r="G46" s="1" t="str">
        <f>HYPERLINK("https://www.unipa.it/amministrazione/arearisorseumane/settorereclutamentoeselezioni/.content/2023/RTDB/6741-rtdb_fis-01-dr-approvazione.pdf","Approvazione atti")</f>
        <v>Approvazione atti</v>
      </c>
      <c r="H46" t="s">
        <v>10</v>
      </c>
    </row>
    <row r="47" spans="1:8" x14ac:dyDescent="0.25">
      <c r="A47" t="s">
        <v>47</v>
      </c>
      <c r="B47" t="s">
        <v>67</v>
      </c>
      <c r="C47" s="1" t="str">
        <f t="shared" si="0"/>
        <v>Bando</v>
      </c>
      <c r="D47" s="1" t="str">
        <f t="shared" si="1"/>
        <v>Allegato 1</v>
      </c>
      <c r="E47" s="1" t="str">
        <f>HYPERLINK("https://www.unipa.it/amministrazione/arearisorseumane/settorereclutamentoeselezioni/.content/2023/RTDB/5485_28rtdb_bio-13_nomina-commissione.pdf","Nomina Commissione")</f>
        <v>Nomina Commissione</v>
      </c>
      <c r="F47" s="1" t="str">
        <f>HYPERLINK("https://www.unipa.it/amministrazione/arearisorseumane/settorereclutamentoeselezioni/.content/2023/RTDB/28rtdb_bio-13_verbale1_signed.am.pdf","Verbale 1")</f>
        <v>Verbale 1</v>
      </c>
      <c r="G47" s="1" t="str">
        <f>HYPERLINK("https://www.unipa.it/amministrazione/arearisorseumane/settorereclutamentoeselezioni/.content/2023/RTDB/6412--28rtdb_bio-13_appr-atti.pdf","Approvazione atti")</f>
        <v>Approvazione atti</v>
      </c>
      <c r="H47" t="s">
        <v>10</v>
      </c>
    </row>
    <row r="48" spans="1:8" x14ac:dyDescent="0.25">
      <c r="A48" t="s">
        <v>47</v>
      </c>
      <c r="B48" t="s">
        <v>68</v>
      </c>
      <c r="C48" s="1" t="str">
        <f t="shared" si="0"/>
        <v>Bando</v>
      </c>
      <c r="D48" s="1" t="str">
        <f t="shared" si="1"/>
        <v>Allegato 1</v>
      </c>
      <c r="E48" s="1" t="str">
        <f>HYPERLINK("https://www.unipa.it/amministrazione/arearisorseumane/settorereclutamentoeselezioni/.content/2023/RTDB/5278_28rtdb_agr-09_nomina-commissione.pdf","Nomina Commissione")</f>
        <v>Nomina Commissione</v>
      </c>
      <c r="F48" s="1" t="str">
        <f>HYPERLINK("https://www.unipa.it/amministrazione/arearisorseumane/settorereclutamentoeselezioni/.content/2023/RTDB/28rtdb_agr-09_verbale-1_abstract.pdf","Verbale 1")</f>
        <v>Verbale 1</v>
      </c>
      <c r="G48" s="1" t="str">
        <f>HYPERLINK("https://www.unipa.it/amministrazione/arearisorseumane/settorereclutamentoeselezioni/.content/2023/RTDB/6495-rtdb_agr-09_dr-approvazione.pdf","Approvazione atti")</f>
        <v>Approvazione atti</v>
      </c>
      <c r="H48" t="s">
        <v>10</v>
      </c>
    </row>
    <row r="49" spans="1:8" x14ac:dyDescent="0.25">
      <c r="A49" t="s">
        <v>47</v>
      </c>
      <c r="B49" t="s">
        <v>29</v>
      </c>
      <c r="C49" s="1" t="str">
        <f t="shared" si="0"/>
        <v>Bando</v>
      </c>
      <c r="D49" s="1" t="str">
        <f t="shared" si="1"/>
        <v>Allegato 1</v>
      </c>
      <c r="E49" s="1" t="str">
        <f>HYPERLINK("https://www.unipa.it/amministrazione/arearisorseumane/settorereclutamentoeselezioni/.content/2023/RTDB/5279_28rtdb_agr-01_nomina-commissione.pdf","Nomina Commissione")</f>
        <v>Nomina Commissione</v>
      </c>
      <c r="F49" s="1" t="str">
        <f>HYPERLINK("https://www.unipa.it/amministrazione/arearisorseumane/settorereclutamentoeselezioni/.content/2023/RTDB/28rtd_agr-01_verbale1.pdf","Verbale 1")</f>
        <v>Verbale 1</v>
      </c>
      <c r="G49" s="1" t="str">
        <f>HYPERLINK("https://www.unipa.it/amministrazione/arearisorseumane/settorereclutamentoeselezioni/.content/2023/RTDB/9964_rtdb_agr-01_dr-approvazione.pdf","Approvazione atti")</f>
        <v>Approvazione atti</v>
      </c>
      <c r="H49" t="s">
        <v>10</v>
      </c>
    </row>
    <row r="50" spans="1:8" x14ac:dyDescent="0.25">
      <c r="A50" t="s">
        <v>47</v>
      </c>
      <c r="B50" t="s">
        <v>69</v>
      </c>
      <c r="C50" s="1" t="str">
        <f t="shared" si="0"/>
        <v>Bando</v>
      </c>
      <c r="D50" s="1" t="str">
        <f t="shared" si="1"/>
        <v>Allegato 1</v>
      </c>
      <c r="E50" s="1" t="str">
        <f>HYPERLINK("https://www.unipa.it/amministrazione/arearisorseumane/settorereclutamentoeselezioni/.content/2023/RTDB/5453_28rtdb_ing-ind-24_nomina-commissione.pdf","Nomina Commissione")</f>
        <v>Nomina Commissione</v>
      </c>
      <c r="F50" s="1" t="str">
        <f>HYPERLINK("https://www.unipa.it/amministrazione/arearisorseumane/settorereclutamentoeselezioni/.content/2023/RTDB/28rtdb_ing-ind-24_verbale1.pdf","Verbale 1")</f>
        <v>Verbale 1</v>
      </c>
      <c r="G50" s="1" t="str">
        <f>HYPERLINK("https://www.unipa.it/amministrazione/arearisorseumane/settorereclutamentoeselezioni/.content/2023/RTDB/7371---28rtdb_ing-ind-24_dr-approvazione.pdf","Approvazione atti")</f>
        <v>Approvazione atti</v>
      </c>
      <c r="H50" t="s">
        <v>10</v>
      </c>
    </row>
    <row r="51" spans="1:8" x14ac:dyDescent="0.25">
      <c r="A51" t="s">
        <v>47</v>
      </c>
      <c r="B51" t="s">
        <v>70</v>
      </c>
      <c r="C51" s="1" t="str">
        <f t="shared" si="0"/>
        <v>Bando</v>
      </c>
      <c r="D51" s="1" t="str">
        <f t="shared" si="1"/>
        <v>Allegato 1</v>
      </c>
      <c r="E51" s="1" t="str">
        <f>HYPERLINK("https://www.unipa.it/amministrazione/arearisorseumane/settorereclutamentoeselezioni/.content/2023/RTDB/5488_28rtdb_icar-07_nomina-commissione.pdf","Nomina Commissione")</f>
        <v>Nomina Commissione</v>
      </c>
      <c r="F51" s="1" t="str">
        <f>HYPERLINK("https://www.unipa.it/amministrazione/arearisorseumane/settorereclutamentoeselezioni/.content/2023/RTDB/28rtdb_icar-07_verbale1.pdf","Verbale 1")</f>
        <v>Verbale 1</v>
      </c>
      <c r="G51" s="1" t="str">
        <f>HYPERLINK("https://www.unipa.it/amministrazione/arearisorseumane/settorereclutamentoeselezioni/.content/2023/RTDB/7644---rtdb_icar-07_dr-approvazione.pdf","Approvazione atti")</f>
        <v>Approvazione atti</v>
      </c>
      <c r="H51" t="s">
        <v>10</v>
      </c>
    </row>
    <row r="52" spans="1:8" x14ac:dyDescent="0.25">
      <c r="A52" t="s">
        <v>71</v>
      </c>
      <c r="B52" t="s">
        <v>66</v>
      </c>
      <c r="C52" s="1" t="str">
        <f t="shared" ref="C52:C65" si="2">HYPERLINK("https://www.unipa.it/amministrazione/arearisorseumane/settorereclutamentoeselezioni/.content/2023/PA_art18c4/4150_14pa_art.-18c-4_bando.pdf","Bando")</f>
        <v>Bando</v>
      </c>
      <c r="D52" s="1" t="str">
        <f t="shared" ref="D52:D65" si="3">HYPERLINK("https://www.unipa.it/amministrazione/arearisorseumane/settorereclutamentoeselezioni/.content/2023/PA_art18c4/4150_14pa-art.-18c4-allegato1.pdf","Allegato 1")</f>
        <v>Allegato 1</v>
      </c>
      <c r="E52" s="1" t="str">
        <f>HYPERLINK("https://www.unipa.it/amministrazione/arearisorseumane/settorereclutamentoeselezioni/.content/2023/PA_art18c4/5193_14pa18c4_icar-01_nomina-commissione.pdf","Nomina Commissione")</f>
        <v>Nomina Commissione</v>
      </c>
      <c r="F52" s="1" t="str">
        <f>HYPERLINK("https://www.unipa.it/amministrazione/arearisorseumane/settorereclutamentoeselezioni/.content/2023/PA_art18c4/14pa_icar01_verbale-1-completo.pdf","Verbale 1")</f>
        <v>Verbale 1</v>
      </c>
      <c r="G52" s="1" t="str">
        <f>HYPERLINK("https://www.unipa.it/amministrazione/arearisorseumane/settorereclutamentoeselezioni/.content/2023/PA_art18c4/8183_14pa18c4_icar01_approvazione-atti-2.pdf","Approvazione atti")</f>
        <v>Approvazione atti</v>
      </c>
      <c r="H52" t="s">
        <v>72</v>
      </c>
    </row>
    <row r="53" spans="1:8" x14ac:dyDescent="0.25">
      <c r="A53" t="s">
        <v>71</v>
      </c>
      <c r="B53" t="s">
        <v>73</v>
      </c>
      <c r="C53" s="1" t="str">
        <f t="shared" si="2"/>
        <v>Bando</v>
      </c>
      <c r="D53" s="1" t="str">
        <f t="shared" si="3"/>
        <v>Allegato 1</v>
      </c>
      <c r="E53" s="1" t="str">
        <f>HYPERLINK("https://www.unipa.it/amministrazione/arearisorseumane/settorereclutamentoeselezioni/.content/2023/PA_art18c4/5475_14pa18c4_med-33_nomina-commissione-1.pdf","Nomina Commissione")</f>
        <v>Nomina Commissione</v>
      </c>
      <c r="F53" s="1" t="str">
        <f>HYPERLINK("https://www.unipa.it/amministrazione/arearisorseumane/settorereclutamentoeselezioni/.content/2023/PA_art18c4/14pa-18-c.-4_med33_verbale1_completo.pdf","Verbale 1")</f>
        <v>Verbale 1</v>
      </c>
      <c r="G53" s="1" t="str">
        <f>HYPERLINK("https://www.unipa.it/amministrazione/arearisorseumane/settorereclutamentoeselezioni/.content/2023/PA_art18c4/7627_14pa18c4_med33_approvazione-atti.pdf","Approvazione atti")</f>
        <v>Approvazione atti</v>
      </c>
      <c r="H53" t="s">
        <v>72</v>
      </c>
    </row>
    <row r="54" spans="1:8" x14ac:dyDescent="0.25">
      <c r="A54" t="s">
        <v>71</v>
      </c>
      <c r="B54" t="s">
        <v>74</v>
      </c>
      <c r="C54" s="1" t="str">
        <f t="shared" si="2"/>
        <v>Bando</v>
      </c>
      <c r="D54" s="1" t="str">
        <f t="shared" si="3"/>
        <v>Allegato 1</v>
      </c>
      <c r="E54" s="1" t="str">
        <f>HYPERLINK("https://www.unipa.it/amministrazione/arearisorseumane/settorereclutamentoeselezioni/.content/2023/PA_art18c4/5482_14pa18c4_med-24_nomina-commissione.pdf","Nomina Commissione")</f>
        <v>Nomina Commissione</v>
      </c>
      <c r="F54" s="1" t="str">
        <f>HYPERLINK("https://www.unipa.it/amministrazione/arearisorseumane/settorereclutamentoeselezioni/.content/2023/PA_art18c4/14pa-18-c.4_med-24_verbale-n.-1_abstract.pdf","Verbale 1")</f>
        <v>Verbale 1</v>
      </c>
      <c r="G54" s="1" t="str">
        <f>HYPERLINK("https://www.unipa.it/amministrazione/arearisorseumane/settorereclutamentoeselezioni/.content/2023/PA_art18c4/8171_14pa18c4_med24_approvazione-atti.pdf","Approvazione atti")</f>
        <v>Approvazione atti</v>
      </c>
      <c r="H54" t="s">
        <v>72</v>
      </c>
    </row>
    <row r="55" spans="1:8" x14ac:dyDescent="0.25">
      <c r="A55" t="s">
        <v>71</v>
      </c>
      <c r="B55" t="s">
        <v>75</v>
      </c>
      <c r="C55" s="1" t="str">
        <f t="shared" si="2"/>
        <v>Bando</v>
      </c>
      <c r="D55" s="1" t="str">
        <f t="shared" si="3"/>
        <v>Allegato 1</v>
      </c>
      <c r="E55" s="1" t="str">
        <f>HYPERLINK("https://www.unipa.it/amministrazione/arearisorseumane/settorereclutamentoeselezioni/.content/2023/PA_art18c4/5478_14pa18c4_med-23_nomina-commissione.pdf","Nomina Commissione")</f>
        <v>Nomina Commissione</v>
      </c>
      <c r="F55" s="1" t="str">
        <f>HYPERLINK("https://www.unipa.it/amministrazione/arearisorseumane/settorereclutamentoeselezioni/.content/2023/PA_art18c4/14pa18c4_med-23_verbale-1-completo.pdf","Verbale 1")</f>
        <v>Verbale 1</v>
      </c>
      <c r="G55" s="1" t="str">
        <f>HYPERLINK("https://www.unipa.it/amministrazione/arearisorseumane/settorereclutamentoeselezioni/.content/2023/PA_art18c4/424-14pa18c4_med-23_approvazione-atti-1.pdf","Approvazione atti")</f>
        <v>Approvazione atti</v>
      </c>
      <c r="H55" t="s">
        <v>72</v>
      </c>
    </row>
    <row r="56" spans="1:8" x14ac:dyDescent="0.25">
      <c r="A56" t="s">
        <v>71</v>
      </c>
      <c r="B56" t="s">
        <v>76</v>
      </c>
      <c r="C56" s="1" t="str">
        <f t="shared" si="2"/>
        <v>Bando</v>
      </c>
      <c r="D56" s="1" t="str">
        <f t="shared" si="3"/>
        <v>Allegato 1</v>
      </c>
      <c r="E56" s="1" t="str">
        <f>HYPERLINK("https://www.unipa.it/amministrazione/arearisorseumane/settorereclutamentoeselezioni/.content/2023/PA_art18c4/5185_14pa18c4_secs-p-12_nomina-commissione.pdf","Nomina Commissione")</f>
        <v>Nomina Commissione</v>
      </c>
      <c r="F56" s="1" t="str">
        <f>HYPERLINK("https://www.unipa.it/amministrazione/arearisorseumane/settorereclutamentoeselezioni/.content/2023/PA_art18c4/14pa18c4_secs-p-12_verbale-riunione1-estratto.pdf","Verbale 1")</f>
        <v>Verbale 1</v>
      </c>
      <c r="G56" s="1" t="str">
        <f>HYPERLINK("https://www.unipa.it/amministrazione/arearisorseumane/settorereclutamentoeselezioni/.content/2023/PA_art18c4/6361_14pa18c4_secs-p-12_approvazione-atti.pdf","Approvazione atti")</f>
        <v>Approvazione atti</v>
      </c>
      <c r="H56" t="s">
        <v>72</v>
      </c>
    </row>
    <row r="57" spans="1:8" x14ac:dyDescent="0.25">
      <c r="A57" t="s">
        <v>71</v>
      </c>
      <c r="B57" t="s">
        <v>77</v>
      </c>
      <c r="C57" s="1" t="str">
        <f t="shared" si="2"/>
        <v>Bando</v>
      </c>
      <c r="D57" s="1" t="str">
        <f t="shared" si="3"/>
        <v>Allegato 1</v>
      </c>
      <c r="E57" s="1" t="str">
        <f>HYPERLINK("https://www.unipa.it/amministrazione/arearisorseumane/settorereclutamentoeselezioni/.content/2023/PA_art18c4/5270_14pa18c4_l-fil-let-14_nomina-commissione-1.pdf","Nomina Commissione")</f>
        <v>Nomina Commissione</v>
      </c>
      <c r="F57" s="1" t="str">
        <f>HYPERLINK("https://www.unipa.it/amministrazione/arearisorseumane/settorereclutamentoeselezioni/.content/2023/PA_art18c4/14pa_l-fil-let14_verbale-1_completo.pdf","Verbale 1")</f>
        <v>Verbale 1</v>
      </c>
      <c r="G57" s="1" t="str">
        <f>HYPERLINK("https://www.unipa.it/amministrazione/arearisorseumane/settorereclutamentoeselezioni/.content/2023/PA_art18c4/8039_14pa18c4_l-fil-let14_approvazione-atti.pdf","Approvazione atti")</f>
        <v>Approvazione atti</v>
      </c>
      <c r="H57" t="s">
        <v>72</v>
      </c>
    </row>
    <row r="58" spans="1:8" x14ac:dyDescent="0.25">
      <c r="A58" t="s">
        <v>71</v>
      </c>
      <c r="B58" t="s">
        <v>50</v>
      </c>
      <c r="C58" s="1" t="str">
        <f t="shared" si="2"/>
        <v>Bando</v>
      </c>
      <c r="D58" s="1" t="str">
        <f t="shared" si="3"/>
        <v>Allegato 1</v>
      </c>
      <c r="E58" s="1" t="str">
        <f>HYPERLINK("https://www.unipa.it/amministrazione/arearisorseumane/settorereclutamentoeselezioni/.content/2023/PA_art18c4/5191_14pa18c4_ing-inf-03_nomina-commissione.pdf","Nomina Commissione")</f>
        <v>Nomina Commissione</v>
      </c>
      <c r="F58" s="1" t="str">
        <f>HYPERLINK("https://www.unipa.it/amministrazione/arearisorseumane/settorereclutamentoeselezioni/.content/2023/PA_art18c4/14pa18c4_ing-inf-03_verbale1.pdf","Verbale 1")</f>
        <v>Verbale 1</v>
      </c>
      <c r="G58" s="1" t="str">
        <f>HYPERLINK("https://www.unipa.it/amministrazione/arearisorseumane/settorereclutamentoeselezioni/.content/2023/PA_art18c4/7518_14pa18c4_ing-inf03_approvazione-atti.pdf","Approvazione atti")</f>
        <v>Approvazione atti</v>
      </c>
      <c r="H58" t="s">
        <v>72</v>
      </c>
    </row>
    <row r="59" spans="1:8" x14ac:dyDescent="0.25">
      <c r="A59" t="s">
        <v>71</v>
      </c>
      <c r="B59" t="s">
        <v>78</v>
      </c>
      <c r="C59" s="1" t="str">
        <f t="shared" si="2"/>
        <v>Bando</v>
      </c>
      <c r="D59" s="1" t="str">
        <f t="shared" si="3"/>
        <v>Allegato 1</v>
      </c>
      <c r="E59" s="1" t="str">
        <f>HYPERLINK("https://www.unipa.it/amministrazione/arearisorseumane/settorereclutamentoeselezioni/.content/2023/PA_art18c4/5201_14pa18c4_chim-03_nomina-commissione.pdf","Nomina Commissione")</f>
        <v>Nomina Commissione</v>
      </c>
      <c r="F59" s="1" t="str">
        <f>HYPERLINK("https://www.unipa.it/amministrazione/arearisorseumane/settorereclutamentoeselezioni/.content/2023/PA_art18c4/chim-03_verbale_n1_seconda_fascia_signed_eg_gb_nr.pdf","Verbale 1")</f>
        <v>Verbale 1</v>
      </c>
      <c r="G59" s="1" t="str">
        <f>HYPERLINK("https://www.unipa.it/amministrazione/arearisorseumane/settorereclutamentoeselezioni/.content/2023/PA_art18c4/6395_14pa18c4_chim-03_approvazione-atti.pdf","Approvazione atti")</f>
        <v>Approvazione atti</v>
      </c>
      <c r="H59" t="s">
        <v>72</v>
      </c>
    </row>
    <row r="60" spans="1:8" x14ac:dyDescent="0.25">
      <c r="A60" t="s">
        <v>71</v>
      </c>
      <c r="B60" t="s">
        <v>79</v>
      </c>
      <c r="C60" s="1" t="str">
        <f t="shared" si="2"/>
        <v>Bando</v>
      </c>
      <c r="D60" s="1" t="str">
        <f t="shared" si="3"/>
        <v>Allegato 1</v>
      </c>
      <c r="E60" s="1" t="str">
        <f>HYPERLINK("https://www.unipa.it/amministrazione/arearisorseumane/settorereclutamentoeselezioni/.content/2023/PA_art18c4/6782_14pa18c4_m-psi-06_nomina-commissione.pdf","Nomina Commissione")</f>
        <v>Nomina Commissione</v>
      </c>
      <c r="F60" s="1" t="str">
        <f>HYPERLINK("https://www.unipa.it/amministrazione/arearisorseumane/settorereclutamentoeselezioni/.content/2023/PA_art18c4/14pa-art18c4_m-psi06_verbale-n.-1_completo.pdf","Verbale 1")</f>
        <v>Verbale 1</v>
      </c>
      <c r="G60" s="1" t="str">
        <f>HYPERLINK("https://www.unipa.it/amministrazione/arearisorseumane/settorereclutamentoeselezioni/.content/2023/PA_art18c4/275_14pa18c4_m-psi-06_approvazione-atti.pdf","Approvazione atti")</f>
        <v>Approvazione atti</v>
      </c>
      <c r="H60" t="s">
        <v>72</v>
      </c>
    </row>
    <row r="61" spans="1:8" x14ac:dyDescent="0.25">
      <c r="A61" t="s">
        <v>71</v>
      </c>
      <c r="B61" t="s">
        <v>80</v>
      </c>
      <c r="C61" s="1" t="str">
        <f t="shared" si="2"/>
        <v>Bando</v>
      </c>
      <c r="D61" s="1" t="str">
        <f t="shared" si="3"/>
        <v>Allegato 1</v>
      </c>
      <c r="E61" s="1" t="str">
        <f>HYPERLINK("https://www.unipa.it/amministrazione/arearisorseumane/settorereclutamentoeselezioni/.content/2023/PA_art18c4/5195_14pa18c4_bio-11_nomina-commissione.pdf","Nomina Commissione")</f>
        <v>Nomina Commissione</v>
      </c>
      <c r="F61" s="1" t="str">
        <f>HYPERLINK("https://www.unipa.it/amministrazione/arearisorseumane/settorereclutamentoeselezioni/.content/2023/PA_art18c4/14pa-art.18c4_bio11_verbale-1_completo.pdf","Verbale 1")</f>
        <v>Verbale 1</v>
      </c>
      <c r="G61" s="1" t="str">
        <f>HYPERLINK("https://www.unipa.it/amministrazione/arearisorseumane/settorereclutamentoeselezioni/.content/2023/PA_art18c4/87_14pa18c4_bio-11_approvazione-atti.pdf","Approvazione atti")</f>
        <v>Approvazione atti</v>
      </c>
      <c r="H61" t="s">
        <v>72</v>
      </c>
    </row>
    <row r="62" spans="1:8" x14ac:dyDescent="0.25">
      <c r="A62" t="s">
        <v>71</v>
      </c>
      <c r="B62" t="s">
        <v>81</v>
      </c>
      <c r="C62" s="1" t="str">
        <f t="shared" si="2"/>
        <v>Bando</v>
      </c>
      <c r="D62" s="1" t="str">
        <f t="shared" si="3"/>
        <v>Allegato 1</v>
      </c>
      <c r="E62" s="1" t="str">
        <f>HYPERLINK("https://www.unipa.it/amministrazione/arearisorseumane/settorereclutamentoeselezioni/.content/2023/PA_art18c4/6922_14pa18c4_med-25_nomina-commissione.pdf","Nomina Commissione")</f>
        <v>Nomina Commissione</v>
      </c>
      <c r="F62" s="1" t="str">
        <f>HYPERLINK("https://www.unipa.it/amministrazione/arearisorseumane/settorereclutamentoeselezioni/.content/2023/PA_art18c4/14pa18c4_med-25_verbale-firmato-estratto.pdf","Verbale 1")</f>
        <v>Verbale 1</v>
      </c>
      <c r="G62" s="1" t="str">
        <f>HYPERLINK("https://www.unipa.it/amministrazione/arearisorseumane/settorereclutamentoeselezioni/.content/2023/PA_art18c4/10244_14pa18c4_med25_approvazione-atti.pdf","Approvazione atti")</f>
        <v>Approvazione atti</v>
      </c>
      <c r="H62" t="s">
        <v>72</v>
      </c>
    </row>
    <row r="63" spans="1:8" x14ac:dyDescent="0.25">
      <c r="A63" t="s">
        <v>71</v>
      </c>
      <c r="B63" t="s">
        <v>82</v>
      </c>
      <c r="C63" s="1" t="str">
        <f t="shared" si="2"/>
        <v>Bando</v>
      </c>
      <c r="D63" s="1" t="str">
        <f t="shared" si="3"/>
        <v>Allegato 1</v>
      </c>
      <c r="E63" s="1" t="str">
        <f>HYPERLINK("https://www.unipa.it/amministrazione/arearisorseumane/settorereclutamentoeselezioni/.content/2023/PA_art18c4/5275-14pa18c4_agr-10_nomina-commissione.pdf","Nomina Commissione")</f>
        <v>Nomina Commissione</v>
      </c>
      <c r="F63" s="1" t="str">
        <f>HYPERLINK("https://www.unipa.it/amministrazione/arearisorseumane/settorereclutamentoeselezioni/.content/2023/PA_art18c4/14pa-18-c.4_verbale-n.-1_-agr10.pdf","Verbale 1")</f>
        <v>Verbale 1</v>
      </c>
      <c r="G63" s="1" t="str">
        <f>HYPERLINK("https://www.unipa.it/amministrazione/arearisorseumane/settorereclutamentoeselezioni/.content/2023/PA_art18c4/7182_14pa18c4_agr-10_approvazione-atti-1.pdf","Approvazione atti")</f>
        <v>Approvazione atti</v>
      </c>
      <c r="H63" t="s">
        <v>72</v>
      </c>
    </row>
    <row r="64" spans="1:8" x14ac:dyDescent="0.25">
      <c r="A64" t="s">
        <v>71</v>
      </c>
      <c r="B64" t="s">
        <v>83</v>
      </c>
      <c r="C64" s="1" t="str">
        <f t="shared" si="2"/>
        <v>Bando</v>
      </c>
      <c r="D64" s="1" t="str">
        <f t="shared" si="3"/>
        <v>Allegato 1</v>
      </c>
      <c r="E64" s="1" t="str">
        <f>HYPERLINK("https://www.unipa.it/amministrazione/arearisorseumane/settorereclutamentoeselezioni/.content/2023/PA_art18c4/5294_14pa18c4_geo-10_nomina-commissione.pdf","Nomina Commissione")</f>
        <v>Nomina Commissione</v>
      </c>
      <c r="F64" s="1" t="str">
        <f>HYPERLINK("https://www.unipa.it/amministrazione/arearisorseumane/settorereclutamentoeselezioni/.content/2023/PA_art18c4/14pa-art.18-c.4_geo10_verbale1_completo.pdf","Verbale 1")</f>
        <v>Verbale 1</v>
      </c>
      <c r="G64" s="1" t="str">
        <f>HYPERLINK("https://www.unipa.it/amministrazione/arearisorseumane/settorereclutamentoeselezioni/.content/2023/PA_art18c4/8667_14pa18c4_geo-10_approvazione-atti.pdf","Approvazione atti")</f>
        <v>Approvazione atti</v>
      </c>
      <c r="H64" t="s">
        <v>72</v>
      </c>
    </row>
    <row r="65" spans="1:8" x14ac:dyDescent="0.25">
      <c r="A65" t="s">
        <v>71</v>
      </c>
      <c r="B65" t="s">
        <v>84</v>
      </c>
      <c r="C65" s="1" t="str">
        <f t="shared" si="2"/>
        <v>Bando</v>
      </c>
      <c r="D65" s="1" t="str">
        <f t="shared" si="3"/>
        <v>Allegato 1</v>
      </c>
      <c r="E65" s="1" t="str">
        <f>HYPERLINK("https://www.unipa.it/amministrazione/arearisorseumane/settorereclutamentoeselezioni/.content/2023/PA_art18c4/5287-14pa18c4_agr-15_nomina-commissione.pdf","Nomina Commissione")</f>
        <v>Nomina Commissione</v>
      </c>
      <c r="F65" s="1" t="str">
        <f>HYPERLINK("https://www.unipa.it/amministrazione/arearisorseumane/settorereclutamentoeselezioni/.content/2023/PA_art18c4/14pa_art18c4_agr-15_verbale1.pdf","Verbale 1")</f>
        <v>Verbale 1</v>
      </c>
      <c r="G65" s="1" t="str">
        <f>HYPERLINK("https://www.unipa.it/amministrazione/arearisorseumane/settorereclutamentoeselezioni/.content/2023/PA_art18c4/9486_14pa18c4_agr-15_approvazione-atti-1.pdf","Approvazione atti")</f>
        <v>Approvazione atti</v>
      </c>
      <c r="H65" t="s">
        <v>72</v>
      </c>
    </row>
    <row r="66" spans="1:8" x14ac:dyDescent="0.25">
      <c r="A66" t="s">
        <v>85</v>
      </c>
      <c r="B66" t="s">
        <v>86</v>
      </c>
      <c r="C66" s="1" t="str">
        <f>HYPERLINK("https://www.unipa.it/amministrazione/arearisorseumane/settorereclutamentoeselezioni/.content/2023/PO_art18c4/4203_3_po_art-18c4_bando.pdf","Bando")</f>
        <v>Bando</v>
      </c>
      <c r="D66" s="1" t="str">
        <f>HYPERLINK("https://www.unipa.it/amministrazione/arearisorseumane/settorereclutamentoeselezioni/.content/2023/PO_art18c4/4203_3-po18c4_allegato1.pdf","Allegato 1")</f>
        <v>Allegato 1</v>
      </c>
      <c r="E66" s="1" t="str">
        <f>HYPERLINK("https://www.unipa.it/amministrazione/arearisorseumane/settorereclutamentoeselezioni/.content/2023/PO_art18c4/5188_3po18C4_MED13_nomina-commissione.pdf","Nomina Commissione")</f>
        <v>Nomina Commissione</v>
      </c>
      <c r="F66" s="1" t="str">
        <f>HYPERLINK("https://www.unipa.it/amministrazione/arearisorseumane/settorereclutamentoeselezioni/.content/2023/PO_art18c4/3-po18c4_med-13_verbale-1_abstract.pdf","Verbale 1")</f>
        <v>Verbale 1</v>
      </c>
      <c r="G66" s="1" t="str">
        <f>HYPERLINK("https://www.unipa.it/amministrazione/arearisorseumane/settorereclutamentoeselezioni/.content/2023/PO_art18c4/7294_-3po_med13_approvazione-atti.pdf","Approvazione atti")</f>
        <v>Approvazione atti</v>
      </c>
      <c r="H66" t="s">
        <v>87</v>
      </c>
    </row>
    <row r="67" spans="1:8" x14ac:dyDescent="0.25">
      <c r="A67" t="s">
        <v>85</v>
      </c>
      <c r="B67" t="s">
        <v>88</v>
      </c>
      <c r="C67" s="1" t="str">
        <f>HYPERLINK("https://www.unipa.it/amministrazione/arearisorseumane/settorereclutamentoeselezioni/.content/2023/PO_art18c4/4203_3_po_art-18c4_bando.pdf","Bando")</f>
        <v>Bando</v>
      </c>
      <c r="D67" s="1" t="str">
        <f>HYPERLINK("https://www.unipa.it/amministrazione/arearisorseumane/settorereclutamentoeselezioni/.content/2023/PO_art18c4/4203_3-po18c4_allegato1.pdf","Allegato 1")</f>
        <v>Allegato 1</v>
      </c>
      <c r="E67" s="1" t="str">
        <f>HYPERLINK("https://www.unipa.it/amministrazione/arearisorseumane/settorereclutamentoeselezioni/.content/2023/PO_art18c4/5186_3po18C4_INF-ING-05_nomina-commissione.pdf","Nomina Commissione")</f>
        <v>Nomina Commissione</v>
      </c>
      <c r="F67" s="1" t="str">
        <f>HYPERLINK("https://www.unipa.it/amministrazione/arearisorseumane/settorereclutamentoeselezioni/.content/2023/PO_art18c4/3po_ing-inf-05_verbale1-completo.pdf","Verbale 1")</f>
        <v>Verbale 1</v>
      </c>
      <c r="G67" s="1" t="str">
        <f>HYPERLINK("https://www.unipa.it/amministrazione/arearisorseumane/settorereclutamentoeselezioni/.content/2023/PO_art18c4/7933_-3po_ing-inf.05_approvazione-atti.pdf","Approvazione atti")</f>
        <v>Approvazione atti</v>
      </c>
      <c r="H67" t="s">
        <v>87</v>
      </c>
    </row>
    <row r="68" spans="1:8" x14ac:dyDescent="0.25">
      <c r="A68" t="s">
        <v>85</v>
      </c>
      <c r="B68" t="s">
        <v>15</v>
      </c>
      <c r="C68" s="1" t="str">
        <f>HYPERLINK("https://www.unipa.it/amministrazione/arearisorseumane/settorereclutamentoeselezioni/.content/2023/PO_art18c4/4203_3_po_art-18c4_bando.pdf","Bando")</f>
        <v>Bando</v>
      </c>
      <c r="D68" s="1" t="str">
        <f>HYPERLINK("https://www.unipa.it/amministrazione/arearisorseumane/settorereclutamentoeselezioni/.content/2023/PO_art18c4/4203_3-po18c4_allegato1.pdf","Allegato 1")</f>
        <v>Allegato 1</v>
      </c>
      <c r="E68" s="1" t="str">
        <f>HYPERLINK("https://www.unipa.it/amministrazione/arearisorseumane/settorereclutamentoeselezioni/.content/2023/PO_art18c4/5489_3po_nomina-commissione__bio-16.pdf","Nomina Commissione")</f>
        <v>Nomina Commissione</v>
      </c>
      <c r="F68" s="1" t="str">
        <f>HYPERLINK("https://www.unipa.it/amministrazione/arearisorseumane/settorereclutamentoeselezioni/.content/2023/PO_art18c4/3po_art18c4_verbale1_abstract.pdf","Verbale 1")</f>
        <v>Verbale 1</v>
      </c>
      <c r="G68" s="1" t="str">
        <f>HYPERLINK("https://www.unipa.it/amministrazione/arearisorseumane/settorereclutamentoeselezioni/.content/2023/PO_art18c4/6737_-po18c4_bio-16_approvazione-atti.pdf","Approvazione atti")</f>
        <v>Approvazione atti</v>
      </c>
      <c r="H68" t="s">
        <v>87</v>
      </c>
    </row>
    <row r="69" spans="1:8" x14ac:dyDescent="0.25">
      <c r="A69" t="s">
        <v>154</v>
      </c>
      <c r="B69" t="s">
        <v>89</v>
      </c>
      <c r="C69" s="1" t="str">
        <f t="shared" ref="C69:C86" si="4">HYPERLINK("https://www.unipa.it/amministrazione/arearisorseumane/settorereclutamentoeselezioni/.content/2023/PA_art24c6/4828_20-pa_bando24-comma6.pdf","Bando")</f>
        <v>Bando</v>
      </c>
      <c r="D69" s="1" t="str">
        <f t="shared" ref="D69:D86" si="5">HYPERLINK("https://www.unipa.it/amministrazione/arearisorseumane/settorereclutamentoeselezioni/.content/2023/PA_art24c6/4828_allegato-1.pdf","Allegato 1")</f>
        <v>Allegato 1</v>
      </c>
      <c r="E69" s="1" t="str">
        <f>HYPERLINK("https://www.unipa.it/amministrazione/arearisorseumane/settorereclutamentoeselezioni/.content/2023/PA_art24c6/6490_-20pa24c6_agr-04.pdf","Nomina Commissione")</f>
        <v>Nomina Commissione</v>
      </c>
      <c r="F69" s="1" t="str">
        <f>HYPERLINK("https://www.unipa.it/amministrazione/arearisorseumane/settorereclutamentoeselezioni/.content/2023/PA_art24c6/20pa-art.24c.6_agr04_verbale1_completo.pdf","Verbale 1")</f>
        <v>Verbale 1</v>
      </c>
      <c r="G69" s="1" t="str">
        <f>HYPERLINK("https://www.unipa.it/amministrazione/arearisorseumane/settorereclutamentoeselezioni/.content/2023/PA_art24c6/7790-pa_art24c6_agr.04_dr-approvazione-atti.pdf","Approvazione atti")</f>
        <v>Approvazione atti</v>
      </c>
      <c r="H69" t="s">
        <v>90</v>
      </c>
    </row>
    <row r="70" spans="1:8" x14ac:dyDescent="0.25">
      <c r="A70" t="s">
        <v>154</v>
      </c>
      <c r="B70" t="s">
        <v>91</v>
      </c>
      <c r="C70" s="1" t="str">
        <f t="shared" si="4"/>
        <v>Bando</v>
      </c>
      <c r="D70" s="1" t="str">
        <f t="shared" si="5"/>
        <v>Allegato 1</v>
      </c>
      <c r="E70" s="1" t="str">
        <f>HYPERLINK("https://www.unipa.it/amministrazione/arearisorseumane/settorereclutamentoeselezioni/.content/2023/PA_art24c6/8449_20pa24c6_icar-02_nomina-comm.pdf","Nomina Commissione")</f>
        <v>Nomina Commissione</v>
      </c>
      <c r="F70" s="1" t="str">
        <f>HYPERLINK("https://www.unipa.it/amministrazione/arearisorseumane/settorereclutamentoeselezioni/.content/2023/PA_art24c6/20pa-art24c6_icar02_verbale1_completo.pdf","Verbale 1")</f>
        <v>Verbale 1</v>
      </c>
      <c r="G70" s="1" t="str">
        <f>HYPERLINK("https://www.unipa.it/amministrazione/arearisorseumane/settorereclutamentoeselezioni/.content/2023/PA_art24c6/147-pa_art24c6_icar_02_dr-approvazione-atti-2.pdf","Approvazione atti")</f>
        <v>Approvazione atti</v>
      </c>
      <c r="H70" t="s">
        <v>90</v>
      </c>
    </row>
    <row r="71" spans="1:8" x14ac:dyDescent="0.25">
      <c r="A71" t="s">
        <v>154</v>
      </c>
      <c r="B71" t="s">
        <v>65</v>
      </c>
      <c r="C71" s="1" t="str">
        <f t="shared" si="4"/>
        <v>Bando</v>
      </c>
      <c r="D71" s="1" t="str">
        <f t="shared" si="5"/>
        <v>Allegato 1</v>
      </c>
      <c r="E71" s="1" t="str">
        <f>HYPERLINK("https://www.unipa.it/amministrazione/arearisorseumane/settorereclutamentoeselezioni/.content/2023/PA_art24c6/6503_-20pa24c6_agr-05-1.pdf","Nomina Commissione")</f>
        <v>Nomina Commissione</v>
      </c>
      <c r="F71" s="1" t="str">
        <f>HYPERLINK("https://www.unipa.it/amministrazione/arearisorseumane/settorereclutamentoeselezioni/.content/2023/PA_art24c6/20pa-art26c4_agr05_verbale1_completo.pdf","Verbale 1")</f>
        <v>Verbale 1</v>
      </c>
      <c r="G71" s="1" t="str">
        <f>HYPERLINK("https://www.unipa.it/amministrazione/arearisorseumane/settorereclutamentoeselezioni/.content/2023/PA_art24c6/8268_pa_art24c6_agr.05_dr-approvazione-atti-1.pdf","Approvazione atti")</f>
        <v>Approvazione atti</v>
      </c>
      <c r="H71" t="s">
        <v>90</v>
      </c>
    </row>
    <row r="72" spans="1:8" x14ac:dyDescent="0.25">
      <c r="A72" t="s">
        <v>154</v>
      </c>
      <c r="B72" t="s">
        <v>84</v>
      </c>
      <c r="C72" s="1" t="str">
        <f t="shared" si="4"/>
        <v>Bando</v>
      </c>
      <c r="D72" s="1" t="str">
        <f t="shared" si="5"/>
        <v>Allegato 1</v>
      </c>
      <c r="E72" s="1" t="str">
        <f>HYPERLINK("https://www.unipa.it/amministrazione/arearisorseumane/settorereclutamentoeselezioni/.content/2023/PA_art24c6/6731_-20pa24c6_agr-15.pdf","Nomina Commissione")</f>
        <v>Nomina Commissione</v>
      </c>
      <c r="F72" s="1" t="str">
        <f>HYPERLINK("https://www.unipa.it/amministrazione/arearisorseumane/settorereclutamentoeselezioni/.content/2023/PA_art24c6/20pa_art24c6_agr-15_verbale1_abstract.pdf","Verbale 1")</f>
        <v>Verbale 1</v>
      </c>
      <c r="G72" s="1" t="str">
        <f>HYPERLINK("https://www.unipa.it/amministrazione/arearisorseumane/settorereclutamentoeselezioni/.content/2023/PA_art24c6/8767_-pa_art24c6_agr.15_dr-approvazione-atti-1.pdf","Approvazione atti")</f>
        <v>Approvazione atti</v>
      </c>
      <c r="H72" t="s">
        <v>90</v>
      </c>
    </row>
    <row r="73" spans="1:8" x14ac:dyDescent="0.25">
      <c r="A73" t="s">
        <v>154</v>
      </c>
      <c r="B73" t="s">
        <v>92</v>
      </c>
      <c r="C73" s="1" t="str">
        <f t="shared" si="4"/>
        <v>Bando</v>
      </c>
      <c r="D73" s="1" t="str">
        <f t="shared" si="5"/>
        <v>Allegato 1</v>
      </c>
      <c r="E73" s="1" t="str">
        <f>HYPERLINK("https://www.unipa.it/amministrazione/arearisorseumane/settorereclutamentoeselezioni/.content/2023/PA_art24c6/6778_20pa24c6_bio-02.pdf","Nomina Commissione")</f>
        <v>Nomina Commissione</v>
      </c>
      <c r="F73" s="1" t="str">
        <f>HYPERLINK("https://www.unipa.it/amministrazione/arearisorseumane/settorereclutamentoeselezioni/.content/2023/PA_art24c6/20pa-art24c6_bio02_verbale1_completo.pdf","Verbale 1")</f>
        <v>Verbale 1</v>
      </c>
      <c r="G73" s="1" t="str">
        <f>HYPERLINK("https://www.unipa.it/amministrazione/arearisorseumane/settorereclutamentoeselezioni/.content/2023/PA_art24c6/10243_pa_art24c6_bio-02_dr-approvazione-atti.pdf","Approvazione atti")</f>
        <v>Approvazione atti</v>
      </c>
      <c r="H73" t="s">
        <v>90</v>
      </c>
    </row>
    <row r="74" spans="1:8" x14ac:dyDescent="0.25">
      <c r="A74" t="s">
        <v>154</v>
      </c>
      <c r="B74" t="s">
        <v>93</v>
      </c>
      <c r="C74" s="1" t="str">
        <f t="shared" si="4"/>
        <v>Bando</v>
      </c>
      <c r="D74" s="1" t="str">
        <f t="shared" si="5"/>
        <v>Allegato 1</v>
      </c>
      <c r="E74" s="1" t="str">
        <f>HYPERLINK("https://www.unipa.it/amministrazione/arearisorseumane/settorereclutamentoeselezioni/.content/2023/PA_art24c6/6974_-20pa24c6_bio-14_nomina-commissione.pdf","Nomina Commissione")</f>
        <v>Nomina Commissione</v>
      </c>
      <c r="F74" s="1" t="str">
        <f>HYPERLINK("https://www.unipa.it/amministrazione/arearisorseumane/settorereclutamentoeselezioni/.content/2023/PA_art24c6/20pa-art24c6_bio14_verbale-1_completo.pdf","Verbale 1")</f>
        <v>Verbale 1</v>
      </c>
      <c r="G74" s="1" t="str">
        <f>HYPERLINK("https://www.unipa.it/amministrazione/arearisorseumane/settorereclutamentoeselezioni/.content/2023/PA_art24c6/10045_20pa_art24c6_bio_14_dr-approvazione-atti.pdf","Approvazione atti")</f>
        <v>Approvazione atti</v>
      </c>
      <c r="H74" t="s">
        <v>90</v>
      </c>
    </row>
    <row r="75" spans="1:8" x14ac:dyDescent="0.25">
      <c r="A75" t="s">
        <v>154</v>
      </c>
      <c r="B75" t="s">
        <v>94</v>
      </c>
      <c r="C75" s="1" t="str">
        <f t="shared" si="4"/>
        <v>Bando</v>
      </c>
      <c r="D75" s="1" t="str">
        <f t="shared" si="5"/>
        <v>Allegato 1</v>
      </c>
      <c r="E75" s="1" t="str">
        <f>HYPERLINK("https://www.unipa.it/amministrazione/arearisorseumane/settorereclutamentoeselezioni/.content/2023/PA_art24c6/6977_20pa24c6_chim-02_nomina-comm.pdf","Nomina Commissione")</f>
        <v>Nomina Commissione</v>
      </c>
      <c r="F75" s="1" t="str">
        <f>HYPERLINK("https://www.unipa.it/amministrazione/arearisorseumane/settorereclutamentoeselezioni/.content/2023/PA_art24c6/verbale1_chim_02signed_sm_sc_cc.pdf","Verbale 1")</f>
        <v>Verbale 1</v>
      </c>
      <c r="G75" s="1" t="str">
        <f>HYPERLINK("https://www.unipa.it/amministrazione/arearisorseumane/settorereclutamentoeselezioni/.content/2023/PA_art24c6/9189_pa_art24c6_chim_02_dr-approvazione-atti-1.pdf","Approvazione atti")</f>
        <v>Approvazione atti</v>
      </c>
      <c r="H75" t="s">
        <v>90</v>
      </c>
    </row>
    <row r="76" spans="1:8" x14ac:dyDescent="0.25">
      <c r="A76" t="s">
        <v>154</v>
      </c>
      <c r="B76" t="s">
        <v>95</v>
      </c>
      <c r="C76" s="1" t="str">
        <f t="shared" si="4"/>
        <v>Bando</v>
      </c>
      <c r="D76" s="1" t="str">
        <f t="shared" si="5"/>
        <v>Allegato 1</v>
      </c>
      <c r="E76" s="1" t="str">
        <f>HYPERLINK("https://www.unipa.it/amministrazione/arearisorseumane/settorereclutamentoeselezioni/.content/2023/PA_art24c6/6983_-20pa24c6_chim-08_nomina-comm.pdf","Nomina Commissione")</f>
        <v>Nomina Commissione</v>
      </c>
      <c r="F76" s="1" t="str">
        <f>HYPERLINK("https://www.unipa.it/amministrazione/arearisorseumane/settorereclutamentoeselezioni/.content/2023/PA_art24c6/20po-art.24c6_chim08_verbale1-completo.pdf","Verbale 1")</f>
        <v>Verbale 1</v>
      </c>
      <c r="G76" s="1" t="str">
        <f>HYPERLINK("https://www.unipa.it/amministrazione/arearisorseumane/settorereclutamentoeselezioni/.content/2023/PA_art24c6/8482_-pa_art24c6_chim_08_dr-approvazione-atti.pdf","Approvazione atti")</f>
        <v>Approvazione atti</v>
      </c>
      <c r="H76" t="s">
        <v>90</v>
      </c>
    </row>
    <row r="77" spans="1:8" x14ac:dyDescent="0.25">
      <c r="A77" t="s">
        <v>154</v>
      </c>
      <c r="B77" t="s">
        <v>96</v>
      </c>
      <c r="C77" s="1" t="str">
        <f t="shared" si="4"/>
        <v>Bando</v>
      </c>
      <c r="D77" s="1" t="str">
        <f t="shared" si="5"/>
        <v>Allegato 1</v>
      </c>
      <c r="E77" s="1" t="str">
        <f>HYPERLINK("https://www.unipa.it/amministrazione/arearisorseumane/settorereclutamentoeselezioni/.content/2023/PA_art24c6/7120_20pa24c6_m-psi-01_nomina-commissione.pdf","Nomina Commissione")</f>
        <v>Nomina Commissione</v>
      </c>
      <c r="F77" s="1" t="str">
        <f>HYPERLINK("https://www.unipa.it/amministrazione/arearisorseumane/settorereclutamentoeselezioni/.content/2023/PA_art24c6/verbale1_pa_24.6_ssd_m-psi-01signed-completo.pdf","Verbale 1")</f>
        <v>Verbale 1</v>
      </c>
      <c r="G77" s="1" t="str">
        <f>HYPERLINK("https://www.unipa.it/amministrazione/arearisorseumane/settorereclutamentoeselezioni/.content/2023/PA_art24c6/10221_-pa_art24c6_m-psi.01_dr-approvazione-atti.pdf","Approvazione atti")</f>
        <v>Approvazione atti</v>
      </c>
      <c r="H77" t="s">
        <v>90</v>
      </c>
    </row>
    <row r="78" spans="1:8" x14ac:dyDescent="0.25">
      <c r="A78" t="s">
        <v>154</v>
      </c>
      <c r="B78" t="s">
        <v>97</v>
      </c>
      <c r="C78" s="1" t="str">
        <f t="shared" si="4"/>
        <v>Bando</v>
      </c>
      <c r="D78" s="1" t="str">
        <f t="shared" si="5"/>
        <v>Allegato 1</v>
      </c>
      <c r="E78" s="1" t="str">
        <f>HYPERLINK("https://www.unipa.it/amministrazione/arearisorseumane/settorereclutamentoeselezioni/.content/2023/PA_art24c6/7645_-commissione_20pa24c6_bio-03.pdf","Nomina Commissione")</f>
        <v>Nomina Commissione</v>
      </c>
      <c r="F78" s="1" t="str">
        <f>HYPERLINK("https://www.unipa.it/amministrazione/arearisorseumane/settorereclutamentoeselezioni/.content/2023/PA_art24c6/20pa-24c6_bio03_-verbale1.pdf","Verbale 1")</f>
        <v>Verbale 1</v>
      </c>
      <c r="G78" s="1" t="str">
        <f>HYPERLINK("https://www.unipa.it/amministrazione/arearisorseumane/settorereclutamentoeselezioni/.content/2023/PA_art24c6/145-pa_art24c6_bio-03_dr-approvazione-atti-1.pdf","Approvazione atti")</f>
        <v>Approvazione atti</v>
      </c>
      <c r="H78" t="s">
        <v>90</v>
      </c>
    </row>
    <row r="79" spans="1:8" x14ac:dyDescent="0.25">
      <c r="A79" t="s">
        <v>154</v>
      </c>
      <c r="B79" t="s">
        <v>98</v>
      </c>
      <c r="C79" s="1" t="str">
        <f t="shared" si="4"/>
        <v>Bando</v>
      </c>
      <c r="D79" s="1" t="str">
        <f t="shared" si="5"/>
        <v>Allegato 1</v>
      </c>
      <c r="E79" s="1" t="str">
        <f>HYPERLINK("https://www.unipa.it/amministrazione/arearisorseumane/settorereclutamentoeselezioni/.content/2023/PA_art24c6/7068_-20pa24c6_ius-12_nomina-commissione.pdf","Nomina Commissione")</f>
        <v>Nomina Commissione</v>
      </c>
      <c r="F79" s="1" t="str">
        <f>HYPERLINK("https://www.unipa.it/amministrazione/arearisorseumane/settorereclutamentoeselezioni/.content/2023/PA_art24c6/verbale1_pa_24.6-firmato-digitalmente-dai-commissari.pdf","Verbale 1")</f>
        <v>Verbale 1</v>
      </c>
      <c r="G79" s="1" t="str">
        <f>HYPERLINK("https://www.unipa.it/amministrazione/arearisorseumane/settorereclutamentoeselezioni/.content/2023/PA_art24c6/10343_-pa_art24c6_ius12_dr-approvazione-atti-1.pdf","Approvazione atti")</f>
        <v>Approvazione atti</v>
      </c>
      <c r="H79" t="s">
        <v>90</v>
      </c>
    </row>
    <row r="80" spans="1:8" x14ac:dyDescent="0.25">
      <c r="A80" t="s">
        <v>154</v>
      </c>
      <c r="B80" t="s">
        <v>99</v>
      </c>
      <c r="C80" s="1" t="str">
        <f t="shared" si="4"/>
        <v>Bando</v>
      </c>
      <c r="D80" s="1" t="str">
        <f t="shared" si="5"/>
        <v>Allegato 1</v>
      </c>
      <c r="E80" s="1" t="str">
        <f>HYPERLINK("https://www.unipa.it/amministrazione/arearisorseumane/settorereclutamentoeselezioni/.content/2023/PA_art24c6/6504_20pa24c6_ius-18.pdf","Nomina Commissione")</f>
        <v>Nomina Commissione</v>
      </c>
      <c r="F80" s="1" t="str">
        <f>HYPERLINK("https://www.unipa.it/amministrazione/arearisorseumane/settorereclutamentoeselezioni/.content/2023/PA_art24c6/20pa-art24c6_ius18_verbale1.pdf","Verbale 1")</f>
        <v>Verbale 1</v>
      </c>
      <c r="G80" s="1" t="str">
        <f>HYPERLINK("https://www.unipa.it/amministrazione/arearisorseumane/settorereclutamentoeselezioni/.content/2023/PA_art24c6/8904_-pa_art24c6_ius-18_dr-approvazione-atti-1.pdf","Approvazione atti")</f>
        <v>Approvazione atti</v>
      </c>
      <c r="H80" t="s">
        <v>90</v>
      </c>
    </row>
    <row r="81" spans="1:8" x14ac:dyDescent="0.25">
      <c r="A81" t="s">
        <v>154</v>
      </c>
      <c r="B81" t="s">
        <v>100</v>
      </c>
      <c r="C81" s="1" t="str">
        <f t="shared" si="4"/>
        <v>Bando</v>
      </c>
      <c r="D81" s="1" t="str">
        <f t="shared" si="5"/>
        <v>Allegato 1</v>
      </c>
      <c r="E81" s="1" t="str">
        <f>HYPERLINK("https://www.unipa.it/amministrazione/arearisorseumane/settorereclutamentoeselezioni/.content/2023/PA_art24c6/6958_20pa24c6_m-edf-01_nomina-comm.pdf","Nomina Commissione")</f>
        <v>Nomina Commissione</v>
      </c>
      <c r="F81" s="1" t="str">
        <f>HYPERLINK("https://www.unipa.it/amministrazione/arearisorseumane/settorereclutamentoeselezioni/.content/2023/PA_art24c6/20pa-art-24c6_m-edf01_verbale-1.pdf","Verbale 1")</f>
        <v>Verbale 1</v>
      </c>
      <c r="G81" s="1" t="str">
        <f>HYPERLINK("https://www.unipa.it/amministrazione/arearisorseumane/settorereclutamentoeselezioni/.content/2023/PA_art24c6/84-pa_art24c6_m-edf.01_dr-approvazione-atti-1.pdf","Approvazione atti")</f>
        <v>Approvazione atti</v>
      </c>
      <c r="H81" t="s">
        <v>90</v>
      </c>
    </row>
    <row r="82" spans="1:8" x14ac:dyDescent="0.25">
      <c r="A82" t="s">
        <v>154</v>
      </c>
      <c r="B82" t="s">
        <v>101</v>
      </c>
      <c r="C82" s="1" t="str">
        <f t="shared" si="4"/>
        <v>Bando</v>
      </c>
      <c r="D82" s="1" t="str">
        <f t="shared" si="5"/>
        <v>Allegato 1</v>
      </c>
      <c r="E82" s="1" t="str">
        <f>HYPERLINK("https://www.unipa.it/amministrazione/arearisorseumane/settorereclutamentoeselezioni/.content/2023/PA_art24c6/7207_-20pa24c6_med-05.pdf","Nomina Commissione")</f>
        <v>Nomina Commissione</v>
      </c>
      <c r="F82" s="1" t="str">
        <f>HYPERLINK("https://www.unipa.it/amministrazione/arearisorseumane/settorereclutamentoeselezioni/.content/2023/PA_art24c6/20pa-art24c6_med05_verbale1.pdf","Verbale 1")</f>
        <v>Verbale 1</v>
      </c>
      <c r="G82" s="1" t="str">
        <f>HYPERLINK("https://www.unipa.it/amministrazione/arearisorseumane/settorereclutamentoeselezioni/.content/2023/PA_art24c6/10239_pa_art24c6_imed-05_dr-approvazione-atti.pdf","Approvazione atti")</f>
        <v>Approvazione atti</v>
      </c>
      <c r="H82" t="s">
        <v>90</v>
      </c>
    </row>
    <row r="83" spans="1:8" x14ac:dyDescent="0.25">
      <c r="A83" t="s">
        <v>154</v>
      </c>
      <c r="B83" t="s">
        <v>102</v>
      </c>
      <c r="C83" s="1" t="str">
        <f t="shared" si="4"/>
        <v>Bando</v>
      </c>
      <c r="D83" s="1" t="str">
        <f t="shared" si="5"/>
        <v>Allegato 1</v>
      </c>
      <c r="E83" s="1" t="str">
        <f>HYPERLINK("https://www.unipa.it/amministrazione/arearisorseumane/settorereclutamentoeselezioni/.content/2023/PA_art24c6/7641_-nomina-commissione_20pa24c6_med-06.pdf","Nomina Commissione")</f>
        <v>Nomina Commissione</v>
      </c>
      <c r="F83" s="1" t="str">
        <f>HYPERLINK("https://www.unipa.it/amministrazione/arearisorseumane/settorereclutamentoeselezioni/.content/2023/PA_art24c6/20pa-art24c.6_med06_-verbale-1.pdf","Verbale 1")</f>
        <v>Verbale 1</v>
      </c>
      <c r="G83" s="1" t="str">
        <f>HYPERLINK("https://www.unipa.it/amministrazione/arearisorseumane/settorereclutamentoeselezioni/.content/2023/PA_art24c6/24_-pa_art24c6_med.06_dr-approvazione-atti-1.pdf","Approvazione atti")</f>
        <v>Approvazione atti</v>
      </c>
      <c r="H83" t="s">
        <v>90</v>
      </c>
    </row>
    <row r="84" spans="1:8" x14ac:dyDescent="0.25">
      <c r="A84" t="s">
        <v>154</v>
      </c>
      <c r="B84" t="s">
        <v>103</v>
      </c>
      <c r="C84" s="1" t="str">
        <f t="shared" si="4"/>
        <v>Bando</v>
      </c>
      <c r="D84" s="1" t="str">
        <f t="shared" si="5"/>
        <v>Allegato 1</v>
      </c>
      <c r="E84" s="1" t="str">
        <f>HYPERLINK("https://www.unipa.it/amministrazione/arearisorseumane/settorereclutamentoeselezioni/.content/2023/PA_art24c6/7190_commissione-20pa24c6_med-36.pdf","Nomina Commissione")</f>
        <v>Nomina Commissione</v>
      </c>
      <c r="F84" s="1" t="str">
        <f>HYPERLINK("https://www.unipa.it/amministrazione/arearisorseumane/settorereclutamentoeselezioni/.content/2023/PA_art24c6/verbale1_pa_241.6gb-13.11.2023_signed_signed-1.pdf","Verbale 1")</f>
        <v>Verbale 1</v>
      </c>
      <c r="G84" s="1" t="str">
        <f>HYPERLINK("https://www.unipa.it/amministrazione/arearisorseumane/settorereclutamentoeselezioni/.content/2023/PA_art24c6/9751_pa_art24c6_med-36_dr-approvazione-atti-1.pdf","Approvazione atti")</f>
        <v>Approvazione atti</v>
      </c>
      <c r="H84" t="s">
        <v>90</v>
      </c>
    </row>
    <row r="85" spans="1:8" x14ac:dyDescent="0.25">
      <c r="A85" t="s">
        <v>154</v>
      </c>
      <c r="B85" t="s">
        <v>104</v>
      </c>
      <c r="C85" s="1" t="str">
        <f t="shared" si="4"/>
        <v>Bando</v>
      </c>
      <c r="D85" s="1" t="str">
        <f t="shared" si="5"/>
        <v>Allegato 1</v>
      </c>
      <c r="E85" s="1" t="str">
        <f>HYPERLINK("https://www.unipa.it/amministrazione/arearisorseumane/settorereclutamentoeselezioni/.content/2023/PA_art24c6/6728_-20pa24c6_med-42.pdf","Nomina Commissione")</f>
        <v>Nomina Commissione</v>
      </c>
      <c r="F85" s="1" t="str">
        <f>HYPERLINK("https://www.unipa.it/amministrazione/arearisorseumane/settorereclutamentoeselezioni/.content/2023/PA_art24c6/verbale1-pa-24.6-med42-completo.pdf","Verbale 1")</f>
        <v>Verbale 1</v>
      </c>
      <c r="G85" s="1" t="str">
        <f>HYPERLINK("https://www.unipa.it/amministrazione/arearisorseumane/settorereclutamentoeselezioni/.content/2023/PA_art24c6/10073_-pa_art24c6_med_42_dr-approvazione-atti.pdf","Approvazione atti")</f>
        <v>Approvazione atti</v>
      </c>
      <c r="H85" t="s">
        <v>90</v>
      </c>
    </row>
    <row r="86" spans="1:8" x14ac:dyDescent="0.25">
      <c r="A86" t="s">
        <v>154</v>
      </c>
      <c r="B86" t="s">
        <v>88</v>
      </c>
      <c r="C86" s="1" t="str">
        <f t="shared" si="4"/>
        <v>Bando</v>
      </c>
      <c r="D86" s="1" t="str">
        <f t="shared" si="5"/>
        <v>Allegato 1</v>
      </c>
      <c r="E86" s="1" t="str">
        <f>HYPERLINK("https://www.unipa.it/amministrazione/arearisorseumane/settorereclutamentoeselezioni/.content/2023/PA_art24c6/8451_20pa24c6_ing-inf-05_nomina-comm.pdf","Nomina Commissione")</f>
        <v>Nomina Commissione</v>
      </c>
      <c r="F86" s="1" t="str">
        <f>HYPERLINK("https://www.unipa.it/amministrazione/arearisorseumane/settorereclutamentoeselezioni/.content/2023/PA_art24c6/20pa_art24c6_ing-inf-05_verbale-1.pdf","Verbale 1")</f>
        <v>Verbale 1</v>
      </c>
      <c r="G86" s="1" t="str">
        <f>HYPERLINK("https://www.unipa.it/amministrazione/arearisorseumane/settorereclutamentoeselezioni/.content/2023/PA_art24c6/142-pa_art24c6_ing-inf_05_dr-approvazione-atti-1.pdf","Approvazione atti")</f>
        <v>Approvazione atti</v>
      </c>
      <c r="H86" t="s">
        <v>90</v>
      </c>
    </row>
    <row r="87" spans="1:8" x14ac:dyDescent="0.25">
      <c r="A87" t="s">
        <v>105</v>
      </c>
      <c r="B87" t="s">
        <v>103</v>
      </c>
      <c r="C87" s="1" t="str">
        <f>HYPERLINK("https://www.unipa.it/amministrazione/arearisorseumane/settorereclutamentoeselezioni/.content/2023/POart18/5045_-3-po_art.-18-c.1_bando_ius-18_med-13_med-36.pdf","Bando")</f>
        <v>Bando</v>
      </c>
      <c r="D87" s="1" t="str">
        <f>HYPERLINK("https://www.unipa.it/amministrazione/arearisorseumane/settorereclutamentoeselezioni/.content/2023/POart18/5045_3po18c1_allegato1.pdf","Allegato 1")</f>
        <v>Allegato 1</v>
      </c>
      <c r="E87" s="1" t="str">
        <f>HYPERLINK("https://www.unipa.it/amministrazione/arearisorseumane/settorereclutamentoeselezioni/.content/2023/POart18/7188_3po-med36_nomina-commissione.pdf","Nomina Commissione")</f>
        <v>Nomina Commissione</v>
      </c>
      <c r="F87" s="1" t="str">
        <f>HYPERLINK("https://www.unipa.it/amministrazione/arearisorseumane/settorereclutamentoeselezioni/.content/2023/POart18/med-36_verbale-1-estratto.pdf","Verbale 1")</f>
        <v>Verbale 1</v>
      </c>
      <c r="G87" s="1" t="str">
        <f>HYPERLINK("https://www.unipa.it/amministrazione/arearisorseumane/settorereclutamentoeselezioni/.content/2023/POart18/9914_3po_med-36_approvazione-atti.pdf","Approvazione atti")</f>
        <v>Approvazione atti</v>
      </c>
      <c r="H87" t="s">
        <v>18</v>
      </c>
    </row>
    <row r="88" spans="1:8" x14ac:dyDescent="0.25">
      <c r="A88" t="s">
        <v>105</v>
      </c>
      <c r="B88" t="s">
        <v>99</v>
      </c>
      <c r="C88" s="1" t="str">
        <f>HYPERLINK("https://www.unipa.it/amministrazione/arearisorseumane/settorereclutamentoeselezioni/.content/2023/POart18/5045_-3-po_art.-18-c.1_bando_ius-18_med-13_med-36.pdf","Bando")</f>
        <v>Bando</v>
      </c>
      <c r="D88" s="1" t="str">
        <f>HYPERLINK("https://www.unipa.it/amministrazione/arearisorseumane/settorereclutamentoeselezioni/.content/2023/POart18/5045_3po18c1_allegato1.pdf","Allegato 1")</f>
        <v>Allegato 1</v>
      </c>
      <c r="E88" s="1" t="str">
        <f>HYPERLINK("https://www.unipa.it/amministrazione/arearisorseumane/settorereclutamentoeselezioni/.content/2023/POart18/6518_-po_nomina-commissione_ius-18-2.pdf","Nomina Commissione")</f>
        <v>Nomina Commissione</v>
      </c>
      <c r="F88" s="1" t="str">
        <f>HYPERLINK("https://www.unipa.it/amministrazione/arearisorseumane/settorereclutamentoeselezioni/.content/2023/POart18/3po-art.18c1_ius18_verbale-n1_completo.pdf","Verbale 1")</f>
        <v>Verbale 1</v>
      </c>
      <c r="G88" s="1" t="str">
        <f>HYPERLINK("https://www.unipa.it/amministrazione/arearisorseumane/settorereclutamentoeselezioni/.content/2023/POart18/8697_3po_iud_18_approvazione-atti.pdf","Approvazione atti")</f>
        <v>Approvazione atti</v>
      </c>
      <c r="H88" t="s">
        <v>18</v>
      </c>
    </row>
    <row r="89" spans="1:8" x14ac:dyDescent="0.25">
      <c r="A89" t="s">
        <v>105</v>
      </c>
      <c r="B89" t="s">
        <v>86</v>
      </c>
      <c r="C89" s="1" t="str">
        <f>HYPERLINK("https://www.unipa.it/amministrazione/arearisorseumane/settorereclutamentoeselezioni/.content/2023/POart18/5045_-3-po_art.-18-c.1_bando_ius-18_med-13_med-36.pdf","Bando")</f>
        <v>Bando</v>
      </c>
      <c r="D89" s="1" t="str">
        <f>HYPERLINK("https://www.unipa.it/amministrazione/arearisorseumane/settorereclutamentoeselezioni/.content/2023/POart18/5045_3po18c1_allegato1.pdf","Allegato 1")</f>
        <v>Allegato 1</v>
      </c>
      <c r="E89" s="1" t="str">
        <f>HYPERLINK("https://www.unipa.it/amministrazione/arearisorseumane/settorereclutamentoeselezioni/.content/2023/POart18/8116_-po_nomina-commissione_med-13.pdf","Nomina Commissione")</f>
        <v>Nomina Commissione</v>
      </c>
      <c r="F89" s="1" t="str">
        <f>HYPERLINK("https://www.unipa.it/amministrazione/arearisorseumane/settorereclutamentoeselezioni/.content/2023/POart18/3po_med13_verbale-n.-1_completo.pdf","Verbale 1")</f>
        <v>Verbale 1</v>
      </c>
      <c r="G89" s="1" t="str">
        <f>HYPERLINK("https://www.unipa.it/amministrazione/arearisorseumane/settorereclutamentoeselezioni/.content/2023/POart18/804_3po_med-13_approvazione-atti.pdf","Approvazione atti")</f>
        <v>Approvazione atti</v>
      </c>
      <c r="H89" t="s">
        <v>18</v>
      </c>
    </row>
    <row r="90" spans="1:8" x14ac:dyDescent="0.25">
      <c r="A90" t="s">
        <v>106</v>
      </c>
      <c r="B90" t="s">
        <v>107</v>
      </c>
      <c r="C90" s="1" t="str">
        <f>HYPERLINK("https://www.unipa.it/amministrazione/arearisorseumane/settorereclutamentoeselezioni/.content/2023/PO_art18c4/5044_-ius15_po_art-18c4_bando.pdf","Bando")</f>
        <v>Bando</v>
      </c>
      <c r="D90" s="1" t="str">
        <f>HYPERLINK("https://www.unipa.it/amministrazione/arearisorseumane/settorereclutamentoeselezioni/.content/2023/PO_art18c4/5044_po_ius-15_allegato1.pdf","Allegato 1")</f>
        <v>Allegato 1</v>
      </c>
      <c r="E90" s="1" t="str">
        <f>HYPERLINK("https://www.unipa.it/amministrazione/arearisorseumane/settorereclutamentoeselezioni/.content/2023/PO_art18c4/6517_-po_nomina-commissione_ius-15-2.pdf","Nomina Commissione")</f>
        <v>Nomina Commissione</v>
      </c>
      <c r="F90" s="1" t="str">
        <f>HYPERLINK("https://www.unipa.it/amministrazione/arearisorseumane/settorereclutamentoeselezioni/.content/2023/PO_art18c4/1po-art18c4_ius15_verbale-n-1.pdf","Verbale 1")</f>
        <v>Verbale 1</v>
      </c>
      <c r="G90" s="1" t="str">
        <f>HYPERLINK("https://www.unipa.it/amministrazione/arearisorseumane/settorereclutamentoeselezioni/.content/2023/PO_art18c4/10041_1po-art18c4_ius-15_approvazione-atti.pdf","Approvazione atti")</f>
        <v>Approvazione atti</v>
      </c>
      <c r="H90" t="s">
        <v>87</v>
      </c>
    </row>
    <row r="91" spans="1:8" x14ac:dyDescent="0.25">
      <c r="A91" t="s">
        <v>108</v>
      </c>
      <c r="B91" t="s">
        <v>109</v>
      </c>
      <c r="C91" s="1" t="str">
        <f t="shared" ref="C91:C125" si="6">HYPERLINK("https://www.unipa.it/amministrazione/arearisorseumane/settorereclutamentoeselezioni/.content/2023/POart18/5322_35po_art.-18-c.1_bando.pdf","Bando")</f>
        <v>Bando</v>
      </c>
      <c r="D91" s="1" t="str">
        <f t="shared" ref="D91:D125" si="7">HYPERLINK("https://www.unipa.it/amministrazione/arearisorseumane/settorereclutamentoeselezioni/.content/2023/POart18/5322_35po18c1_allegato1.pdf","Allegato 1")</f>
        <v>Allegato 1</v>
      </c>
      <c r="E91" s="1" t="str">
        <f>HYPERLINK("https://www.unipa.it/amministrazione/arearisorseumane/settorereclutamentoeselezioni/.content/2023/POart18/7229_35po_c2p2-bio-10-nomina-comm.pdf","Nomina Commissione")</f>
        <v>Nomina Commissione</v>
      </c>
      <c r="F91" s="1" t="str">
        <f>HYPERLINK("https://www.unipa.it/amministrazione/arearisorseumane/settorereclutamentoeselezioni/.content/2023/POart18/35po-art18c1_bio10-bind_verbale-1_completo.pdf","Verbale 1")</f>
        <v>Verbale 1</v>
      </c>
      <c r="G91" s="1" t="str">
        <f>HYPERLINK("https://www.unipa.it/amministrazione/arearisorseumane/settorereclutamentoeselezioni/.content/2023/POart18/9930_35po_art18c1_bio10-bind_approvazione-atti.pdf","Approvazione atti")</f>
        <v>Approvazione atti</v>
      </c>
      <c r="H91" t="s">
        <v>18</v>
      </c>
    </row>
    <row r="92" spans="1:8" x14ac:dyDescent="0.25">
      <c r="A92" t="s">
        <v>108</v>
      </c>
      <c r="B92" t="s">
        <v>110</v>
      </c>
      <c r="C92" s="1" t="str">
        <f t="shared" si="6"/>
        <v>Bando</v>
      </c>
      <c r="D92" s="1" t="str">
        <f t="shared" si="7"/>
        <v>Allegato 1</v>
      </c>
      <c r="E92" s="1" t="str">
        <f>HYPERLINK("https://www.unipa.it/amministrazione/arearisorseumane/settorereclutamentoeselezioni/.content/2023/POart18/7228_-35po_c8p3-sps-07-nomina-comm.pdf","Nomina Commissione")</f>
        <v>Nomina Commissione</v>
      </c>
      <c r="F92" s="1" t="str">
        <f>HYPERLINK("https://www.unipa.it/amministrazione/arearisorseumane/settorereclutamentoeselezioni/.content/2023/POart18/35po-art18c1_sps07_verbale1_completa.pdf","Verbale 1")</f>
        <v>Verbale 1</v>
      </c>
      <c r="G92" s="1" t="str">
        <f>HYPERLINK("https://www.unipa.it/amministrazione/arearisorseumane/settorereclutamentoeselezioni/.content/2023/POart18/11-35po_sps-07_dr-approvazione.pdf","Approvazione atti")</f>
        <v>Approvazione atti</v>
      </c>
      <c r="H92" t="s">
        <v>18</v>
      </c>
    </row>
    <row r="93" spans="1:8" x14ac:dyDescent="0.25">
      <c r="A93" t="s">
        <v>108</v>
      </c>
      <c r="B93" t="s">
        <v>84</v>
      </c>
      <c r="C93" s="1" t="str">
        <f t="shared" si="6"/>
        <v>Bando</v>
      </c>
      <c r="D93" s="1" t="str">
        <f t="shared" si="7"/>
        <v>Allegato 1</v>
      </c>
      <c r="E93" s="1" t="str">
        <f>HYPERLINK("https://www.unipa.it/amministrazione/arearisorseumane/settorereclutamentoeselezioni/.content/2023/POart18/7239_35po_c12p2-agr-15-nomina-comm.pdf","Nomina Commissione")</f>
        <v>Nomina Commissione</v>
      </c>
      <c r="F93" s="1" t="str">
        <f>HYPERLINK("https://www.unipa.it/amministrazione/arearisorseumane/settorereclutamentoeselezioni/.content/2023/POart18/35po-art18c1_agr15_verbale-n.-1_completo.pdf","Verbale 1")</f>
        <v>Verbale 1</v>
      </c>
      <c r="G93" s="1" t="str">
        <f>HYPERLINK("https://www.unipa.it/amministrazione/arearisorseumane/settorereclutamentoeselezioni/.content/2023/POart18/1110_35po_agr-15_dr-approvazione-1.pdf","Approvazione atti")</f>
        <v>Approvazione atti</v>
      </c>
      <c r="H93" t="s">
        <v>18</v>
      </c>
    </row>
    <row r="94" spans="1:8" x14ac:dyDescent="0.25">
      <c r="A94" t="s">
        <v>108</v>
      </c>
      <c r="B94" t="s">
        <v>45</v>
      </c>
      <c r="C94" s="1" t="str">
        <f t="shared" si="6"/>
        <v>Bando</v>
      </c>
      <c r="D94" s="1" t="str">
        <f t="shared" si="7"/>
        <v>Allegato 1</v>
      </c>
      <c r="E94" s="1" t="str">
        <f>HYPERLINK("https://www.unipa.it/amministrazione/arearisorseumane/settorereclutamentoeselezioni/.content/2023/POart18/7226_-35po_c6p2-agr-08-nomina-comm.pdf","Nomina Commissione")</f>
        <v>Nomina Commissione</v>
      </c>
      <c r="F94" s="1" t="str">
        <f>HYPERLINK("https://www.unipa.it/amministrazione/arearisorseumane/settorereclutamentoeselezioni/.content/2023/POart18/verbale-n.-1_prima-fascia-agr_08_signed_gentile_preti_signed.pdf","Verbale 1")</f>
        <v>Verbale 1</v>
      </c>
      <c r="G94" s="1" t="str">
        <f>HYPERLINK("https://www.unipa.it/amministrazione/arearisorseumane/settorereclutamentoeselezioni/.content/2023/POart18/684_35po_art18c1_agr08_dr-approvazione.pdf","Approvazione atti")</f>
        <v>Approvazione atti</v>
      </c>
      <c r="H94" t="s">
        <v>18</v>
      </c>
    </row>
    <row r="95" spans="1:8" x14ac:dyDescent="0.25">
      <c r="A95" t="s">
        <v>108</v>
      </c>
      <c r="B95" t="s">
        <v>111</v>
      </c>
      <c r="C95" s="1" t="str">
        <f t="shared" si="6"/>
        <v>Bando</v>
      </c>
      <c r="D95" s="1" t="str">
        <f t="shared" si="7"/>
        <v>Allegato 1</v>
      </c>
      <c r="E95" s="1" t="str">
        <f>HYPERLINK("https://www.unipa.it/amministrazione/arearisorseumane/settorereclutamentoeselezioni/.content/2023/POart18/7033_35po_c12p1-agr-20-nomina-comm.pdf","Nomina Commissione")</f>
        <v>Nomina Commissione</v>
      </c>
      <c r="F95" s="1" t="str">
        <f>HYPERLINK("https://www.unipa.it/amministrazione/arearisorseumane/settorereclutamentoeselezioni/.content/2023/POart18/35po-art18-c1_agr-20_verbale1_completo.pdf","Verbale 1")</f>
        <v>Verbale 1</v>
      </c>
      <c r="G95" s="1" t="str">
        <f>HYPERLINK("https://www.unipa.it/amministrazione/arearisorseumane/settorereclutamentoeselezioni/.content/2023/POart18/9957_35po_agr-20_dr-approvazione.pdf","Approvazione atti")</f>
        <v>Approvazione atti</v>
      </c>
      <c r="H95" t="s">
        <v>18</v>
      </c>
    </row>
    <row r="96" spans="1:8" x14ac:dyDescent="0.25">
      <c r="A96" t="s">
        <v>108</v>
      </c>
      <c r="B96" t="s">
        <v>112</v>
      </c>
      <c r="C96" s="1" t="str">
        <f t="shared" si="6"/>
        <v>Bando</v>
      </c>
      <c r="D96" s="1" t="str">
        <f t="shared" si="7"/>
        <v>Allegato 1</v>
      </c>
      <c r="E96" s="1" t="str">
        <f>HYPERLINK("https://www.unipa.it/amministrazione/arearisorseumane/settorereclutamentoeselezioni/.content/2023/POart18/6659_35po_c11p1-bio-10-nomina-comm-stebicef.pdf","Nomina Commissione")</f>
        <v>Nomina Commissione</v>
      </c>
      <c r="F96" s="1" t="str">
        <f>HYPERLINK("https://www.unipa.it/amministrazione/arearisorseumane/settorereclutamentoeselezioni/.content/2023/POart18/35po-art18c1_bio10-stebicef_verbale1_completo.pdf","Verbale 1")</f>
        <v>Verbale 1</v>
      </c>
      <c r="G96" s="1" t="str">
        <f>HYPERLINK("https://www.unipa.it/amministrazione/arearisorseumane/settorereclutamentoeselezioni/.content/2023/POart18/9823-35po_art18c1_bio10-stebicef_approvazione-atti.pdf","Approvazione atti")</f>
        <v>Approvazione atti</v>
      </c>
      <c r="H96" t="s">
        <v>18</v>
      </c>
    </row>
    <row r="97" spans="1:8" x14ac:dyDescent="0.25">
      <c r="A97" t="s">
        <v>108</v>
      </c>
      <c r="B97" t="s">
        <v>15</v>
      </c>
      <c r="C97" s="1" t="str">
        <f t="shared" si="6"/>
        <v>Bando</v>
      </c>
      <c r="D97" s="1" t="str">
        <f t="shared" si="7"/>
        <v>Allegato 1</v>
      </c>
      <c r="E97" s="1" t="str">
        <f>HYPERLINK("https://www.unipa.it/amministrazione/arearisorseumane/settorereclutamentoeselezioni/.content/2023/POart18/7725_35po_c2p1-bio-16-nomina-comm.pdf","Nomina Commissione")</f>
        <v>Nomina Commissione</v>
      </c>
      <c r="F97" s="1" t="str">
        <f>HYPERLINK("https://www.unipa.it/amministrazione/arearisorseumane/settorereclutamentoeselezioni/.content/2023/POart18/35po-art.18c1_bio16_01_verbale-n1.pdf","Verbale 1")</f>
        <v>Verbale 1</v>
      </c>
      <c r="G97" s="1" t="str">
        <f>HYPERLINK("https://www.unipa.it/amministrazione/arearisorseumane/settorereclutamentoeselezioni/.content/2023/POart18/9946_35po_bio-16_approvazione-atti.pdf","Approvazione atti")</f>
        <v>Approvazione atti</v>
      </c>
      <c r="H97" t="s">
        <v>18</v>
      </c>
    </row>
    <row r="98" spans="1:8" x14ac:dyDescent="0.25">
      <c r="A98" t="s">
        <v>108</v>
      </c>
      <c r="B98" t="s">
        <v>113</v>
      </c>
      <c r="C98" s="1" t="str">
        <f t="shared" si="6"/>
        <v>Bando</v>
      </c>
      <c r="D98" s="1" t="str">
        <f t="shared" si="7"/>
        <v>Allegato 1</v>
      </c>
      <c r="E98" s="1" t="str">
        <f>HYPERLINK("https://www.unipa.it/amministrazione/arearisorseumane/settorereclutamentoeselezioni/.content/2023/POart18/6559_35po_c4p2-ing-ind-04-nomina-comm.pdf","Nomina Commissione")</f>
        <v>Nomina Commissione</v>
      </c>
      <c r="F98" s="1" t="str">
        <f>HYPERLINK("https://www.unipa.it/amministrazione/arearisorseumane/settorereclutamentoeselezioni/.content/2023/PO_art18c4/35po-art18c1_ing-ind04_verbale-1_completo.pdf","Verbale 1")</f>
        <v>Verbale 1</v>
      </c>
      <c r="G98" s="1" t="str">
        <f>HYPERLINK("https://www.unipa.it/amministrazione/arearisorseumane/settorereclutamentoeselezioni/.content/2023/POart18/8460_35po_c4p2-ing-ind-04-approvaz-atti.pdf","Approvazione atti")</f>
        <v>Approvazione atti</v>
      </c>
      <c r="H98" t="s">
        <v>18</v>
      </c>
    </row>
    <row r="99" spans="1:8" x14ac:dyDescent="0.25">
      <c r="A99" t="s">
        <v>108</v>
      </c>
      <c r="B99" t="s">
        <v>114</v>
      </c>
      <c r="C99" s="1" t="str">
        <f t="shared" si="6"/>
        <v>Bando</v>
      </c>
      <c r="D99" s="1" t="str">
        <f t="shared" si="7"/>
        <v>Allegato 1</v>
      </c>
      <c r="E99" s="1" t="str">
        <f>HYPERLINK("https://www.unipa.it/amministrazione/arearisorseumane/settorereclutamentoeselezioni/.content/2023/POart18/8164_35po_c3p1-chim-01-nomina-comm.pdf","Nomina Commissione")</f>
        <v>Nomina Commissione</v>
      </c>
      <c r="F99" s="1" t="str">
        <f>HYPERLINK("https://www.unipa.it/amministrazione/arearisorseumane/settorereclutamentoeselezioni/.content/2023/POart18/35po-art18c1_chim01_verbale-n.-1.pdf","Verbale 1")</f>
        <v>Verbale 1</v>
      </c>
      <c r="G99" s="1" t="str">
        <f>HYPERLINK("https://www.unipa.it/amministrazione/arearisorseumane/settorereclutamentoeselezioni/.content/2023/POart18/144_35po_chim01_approvazione-atti-1.pdf","Approvazione atti")</f>
        <v>Approvazione atti</v>
      </c>
      <c r="H99" t="s">
        <v>18</v>
      </c>
    </row>
    <row r="100" spans="1:8" x14ac:dyDescent="0.25">
      <c r="A100" t="s">
        <v>108</v>
      </c>
      <c r="B100" t="s">
        <v>36</v>
      </c>
      <c r="C100" s="1" t="str">
        <f t="shared" si="6"/>
        <v>Bando</v>
      </c>
      <c r="D100" s="1" t="str">
        <f t="shared" si="7"/>
        <v>Allegato 1</v>
      </c>
      <c r="E100" s="1" t="str">
        <f>HYPERLINK("https://www.unipa.it/amministrazione/arearisorseumane/settorereclutamentoeselezioni/.content/2023/POart18/8260_35po_c3p3-fis-07-nomina-comm1.pdf","Nomina Commissione")</f>
        <v>Nomina Commissione</v>
      </c>
      <c r="F100" s="1" t="str">
        <f>HYPERLINK("https://www.unipa.it/amministrazione/arearisorseumane/settorereclutamentoeselezioni/.content/2023/POart18/35po_c3p3-fis-07_verbale-1.pdf","Verbale 1")</f>
        <v>Verbale 1</v>
      </c>
      <c r="G100" s="1" t="str">
        <f>HYPERLINK("https://www.unipa.it/amministrazione/arearisorseumane/settorereclutamentoeselezioni/.content/2023/POart18/1313-35po_art18c1_fis-07_dr-approvazione-1.pdf","Approvazione atti")</f>
        <v>Approvazione atti</v>
      </c>
      <c r="H100" t="s">
        <v>18</v>
      </c>
    </row>
    <row r="101" spans="1:8" x14ac:dyDescent="0.25">
      <c r="A101" t="s">
        <v>108</v>
      </c>
      <c r="B101" t="s">
        <v>115</v>
      </c>
      <c r="C101" s="1" t="str">
        <f t="shared" si="6"/>
        <v>Bando</v>
      </c>
      <c r="D101" s="1" t="str">
        <f t="shared" si="7"/>
        <v>Allegato 1</v>
      </c>
      <c r="E101" s="1" t="str">
        <f>HYPERLINK("https://www.unipa.it/amministrazione/arearisorseumane/settorereclutamentoeselezioni/.content/2023/POart18/6551_35po_c10p1-icar-14-nomina-comm.pdf","Nomina Commissione")</f>
        <v>Nomina Commissione</v>
      </c>
      <c r="F101" s="1" t="str">
        <f>HYPERLINK("https://www.unipa.it/amministrazione/arearisorseumane/settorereclutamentoeselezioni/.content/2023/POart18/35po-art18c1_icar14_verbale-n.-1.pdf","Verbale 1")</f>
        <v>Verbale 1</v>
      </c>
      <c r="G101" s="1" t="str">
        <f>HYPERLINK("https://www.unipa.it/amministrazione/arearisorseumane/settorereclutamentoeselezioni/.content/2023/POart18/292_35po_icar-14_approvazione-atti.pdf","Approvazione atti")</f>
        <v>Approvazione atti</v>
      </c>
      <c r="H101" t="s">
        <v>18</v>
      </c>
    </row>
    <row r="102" spans="1:8" x14ac:dyDescent="0.25">
      <c r="A102" t="s">
        <v>108</v>
      </c>
      <c r="B102" t="s">
        <v>21</v>
      </c>
      <c r="C102" s="1" t="str">
        <f t="shared" si="6"/>
        <v>Bando</v>
      </c>
      <c r="D102" s="1" t="str">
        <f t="shared" si="7"/>
        <v>Allegato 1</v>
      </c>
      <c r="E102" s="1" t="str">
        <f>HYPERLINK("https://www.unipa.it/amministrazione/arearisorseumane/settorereclutamentoeselezioni/.content/2023/POart18/7014_35po_c4p3-ing-inf-04-nomina-comm.pdf","Nomina Commissione")</f>
        <v>Nomina Commissione</v>
      </c>
      <c r="F102" s="1" t="str">
        <f>HYPERLINK("https://www.unipa.it/amministrazione/arearisorseumane/settorereclutamentoeselezioni/.content/2023/POart18/35po-art18c1_ing-inf04_verbale1.pdf","Verbale 1")</f>
        <v>Verbale 1</v>
      </c>
      <c r="G102" s="1" t="str">
        <f>HYPERLINK("https://www.unipa.it/amministrazione/arearisorseumane/settorereclutamentoeselezioni/.content/2023/POart18/739_35po_c4p2-ing-inf-04-approvaz-atti.pdf","Approvazione atti")</f>
        <v>Approvazione atti</v>
      </c>
      <c r="H102" t="s">
        <v>18</v>
      </c>
    </row>
    <row r="103" spans="1:8" x14ac:dyDescent="0.25">
      <c r="A103" t="s">
        <v>108</v>
      </c>
      <c r="B103" t="s">
        <v>116</v>
      </c>
      <c r="C103" s="1" t="str">
        <f t="shared" si="6"/>
        <v>Bando</v>
      </c>
      <c r="D103" s="1" t="str">
        <f t="shared" si="7"/>
        <v>Allegato 1</v>
      </c>
      <c r="E103" s="1" t="str">
        <f>HYPERLINK("https://www.unipa.it/amministrazione/arearisorseumane/settorereclutamentoeselezioni/.content/2023/POart18/6558_35po_c4p1-ing-inf-07-nomina-comm.pdf","Nomina Commissione")</f>
        <v>Nomina Commissione</v>
      </c>
      <c r="F103" s="1" t="str">
        <f>HYPERLINK("https://www.unipa.it/amministrazione/arearisorseumane/settorereclutamentoeselezioni/.content/2023/POart18/35po-art18-c1_ing-inf07_verbale-n1.pdf","Verbale 1")</f>
        <v>Verbale 1</v>
      </c>
      <c r="G103" s="1" t="str">
        <f>HYPERLINK("https://www.unipa.it/amministrazione/arearisorseumane/settorereclutamentoeselezioni/.content/2023/POart18/7939_35po_ing-inf07_dr-approvazione.pdf","Approvazione atti")</f>
        <v>Approvazione atti</v>
      </c>
      <c r="H103" t="s">
        <v>18</v>
      </c>
    </row>
    <row r="104" spans="1:8" x14ac:dyDescent="0.25">
      <c r="A104" t="s">
        <v>108</v>
      </c>
      <c r="B104" t="s">
        <v>30</v>
      </c>
      <c r="C104" s="1" t="str">
        <f t="shared" si="6"/>
        <v>Bando</v>
      </c>
      <c r="D104" s="1" t="str">
        <f t="shared" si="7"/>
        <v>Allegato 1</v>
      </c>
      <c r="E104" s="1" t="str">
        <f>HYPERLINK("https://www.unipa.it/amministrazione/arearisorseumane/settorereclutamentoeselezioni/.content/2023/POart18/7225-35po_c6p1-agr-03-nomina-comm.pdf","Nomina Commissione")</f>
        <v>Nomina Commissione</v>
      </c>
      <c r="F104" s="1" t="str">
        <f>HYPERLINK("https://www.unipa.it/amministrazione/arearisorseumane/settorereclutamentoeselezioni/.content/2023/POart18/35po-art18-c1_-agr03_verbale_completo.pdf","Verbale 1")</f>
        <v>Verbale 1</v>
      </c>
      <c r="G104" s="1" t="str">
        <f>HYPERLINK("https://www.unipa.it/amministrazione/arearisorseumane/settorereclutamentoeselezioni/.content/2023/POart18/9134_35po_art18c1_agr03_dr-approvazione-3.pdf","Approvazione atti")</f>
        <v>Approvazione atti</v>
      </c>
      <c r="H104" t="s">
        <v>18</v>
      </c>
    </row>
    <row r="105" spans="1:8" x14ac:dyDescent="0.25">
      <c r="A105" t="s">
        <v>108</v>
      </c>
      <c r="B105" t="s">
        <v>117</v>
      </c>
      <c r="C105" s="1" t="str">
        <f t="shared" si="6"/>
        <v>Bando</v>
      </c>
      <c r="D105" s="1" t="str">
        <f t="shared" si="7"/>
        <v>Allegato 1</v>
      </c>
      <c r="E105" s="1" t="str">
        <f>HYPERLINK("https://www.unipa.it/amministrazione/arearisorseumane/settorereclutamentoeselezioni/.content/2023/POart18/6733_35po_c11p2-bio-19-nomina-comm.pdf","Nomina Commissione")</f>
        <v>Nomina Commissione</v>
      </c>
      <c r="F105" s="1" t="str">
        <f>HYPERLINK("https://www.unipa.it/amministrazione/arearisorseumane/settorereclutamentoeselezioni/.content/2023/POart18/35pa-art18c1_bio19_verbale1_completo.pdf","Verbale 1")</f>
        <v>Verbale 1</v>
      </c>
      <c r="G105" s="1" t="str">
        <f>HYPERLINK("https://www.unipa.it/amministrazione/arearisorseumane/settorereclutamentoeselezioni/.content/2023/POart18/10348-35po_art18c1_bio19_approvazione-atti-1.pdf","Approvazione atti")</f>
        <v>Approvazione atti</v>
      </c>
      <c r="H105" t="s">
        <v>18</v>
      </c>
    </row>
    <row r="106" spans="1:8" x14ac:dyDescent="0.25">
      <c r="A106" t="s">
        <v>108</v>
      </c>
      <c r="B106" t="s">
        <v>31</v>
      </c>
      <c r="C106" s="1" t="str">
        <f t="shared" si="6"/>
        <v>Bando</v>
      </c>
      <c r="D106" s="1" t="str">
        <f t="shared" si="7"/>
        <v>Allegato 1</v>
      </c>
      <c r="E106" s="1" t="str">
        <f>HYPERLINK("https://www.unipa.it/amministrazione/arearisorseumane/settorereclutamentoeselezioni/.content/2023/POart18/6552_35po_c10p3-ius-07-nomina-comm.pdf","Nomina Commissione")</f>
        <v>Nomina Commissione</v>
      </c>
      <c r="F106" s="1" t="str">
        <f>HYPERLINK("https://www.unipa.it/amministrazione/arearisorseumane/settorereclutamentoeselezioni/.content/2023/POart18/35po-art.18c.1_ius07_verbale1-completo.pdf","Verbale 1")</f>
        <v>Verbale 1</v>
      </c>
      <c r="G106" s="1" t="str">
        <f>HYPERLINK("https://www.unipa.it/amministrazione/arearisorseumane/settorereclutamentoeselezioni/.content/2023/POart18/7796_35po_ius07_approvazione-atti.pdf","Approvazione atti")</f>
        <v>Approvazione atti</v>
      </c>
      <c r="H106" t="s">
        <v>18</v>
      </c>
    </row>
    <row r="107" spans="1:8" x14ac:dyDescent="0.25">
      <c r="A107" t="s">
        <v>108</v>
      </c>
      <c r="B107" t="s">
        <v>118</v>
      </c>
      <c r="C107" s="1" t="str">
        <f t="shared" si="6"/>
        <v>Bando</v>
      </c>
      <c r="D107" s="1" t="str">
        <f t="shared" si="7"/>
        <v>Allegato 1</v>
      </c>
      <c r="E107" s="1" t="str">
        <f>HYPERLINK("https://www.unipa.it/amministrazione/arearisorseumane/settorereclutamentoeselezioni/.content/2023/POart18/6557_35po_c9p3-m-fil-01-nomina-comm.pdf","Nomina Commissione")</f>
        <v>Nomina Commissione</v>
      </c>
      <c r="F107" s="1" t="str">
        <f>HYPERLINK("https://www.unipa.it/amministrazione/arearisorseumane/settorereclutamentoeselezioni/.content/2023/POart18/35po-art.18-c1_m-fil01_verbale1_completo.pdf","Verbale 1")</f>
        <v>Verbale 1</v>
      </c>
      <c r="G107" s="1" t="str">
        <f>HYPERLINK("https://www.unipa.it/amministrazione/arearisorseumane/settorereclutamentoeselezioni/.content/2023/POart18/7613_35po_m-fil01_approvazione-atti.pdf","Approvazione atti")</f>
        <v>Approvazione atti</v>
      </c>
      <c r="H107" t="s">
        <v>18</v>
      </c>
    </row>
    <row r="108" spans="1:8" x14ac:dyDescent="0.25">
      <c r="A108" t="s">
        <v>108</v>
      </c>
      <c r="B108" t="s">
        <v>119</v>
      </c>
      <c r="C108" s="1" t="str">
        <f t="shared" si="6"/>
        <v>Bando</v>
      </c>
      <c r="D108" s="1" t="str">
        <f t="shared" si="7"/>
        <v>Allegato 1</v>
      </c>
      <c r="E108" s="1" t="str">
        <f>HYPERLINK("https://www.unipa.it/amministrazione/arearisorseumane/settorereclutamentoeselezioni/.content/2023/POart18/7224_35po_c11p3-l-fil-let-12-nomina-comm.pdf","Nomina Commissione")</f>
        <v>Nomina Commissione</v>
      </c>
      <c r="F108" s="1" t="str">
        <f>HYPERLINK("https://www.unipa.it/amministrazione/arearisorseumane/settorereclutamentoeselezioni/.content/2023/POart18/35po-18-c1_l-fil-let12_verbale-1_completo.pdf","Verbale 1")</f>
        <v>Verbale 1</v>
      </c>
      <c r="G108" s="1" t="str">
        <f>HYPERLINK("https://www.unipa.it/amministrazione/arearisorseumane/settorereclutamentoeselezioni/.content/2023/POart18/8787_-35po_l-fil-let12_dr-approvazione_atti-1.pdf","Approvazione atti")</f>
        <v>Approvazione atti</v>
      </c>
      <c r="H108" t="s">
        <v>18</v>
      </c>
    </row>
    <row r="109" spans="1:8" x14ac:dyDescent="0.25">
      <c r="A109" t="s">
        <v>108</v>
      </c>
      <c r="B109" t="s">
        <v>120</v>
      </c>
      <c r="C109" s="1" t="str">
        <f t="shared" si="6"/>
        <v>Bando</v>
      </c>
      <c r="D109" s="1" t="str">
        <f t="shared" si="7"/>
        <v>Allegato 1</v>
      </c>
      <c r="E109" s="1" t="str">
        <f>HYPERLINK("https://www.unipa.it/amministrazione/arearisorseumane/settorereclutamentoeselezioni/.content/2023/POart18/6556_35po_c9p2-l-or-12-nomina-comm.pdf","Nomina Commissione")</f>
        <v>Nomina Commissione</v>
      </c>
      <c r="F109" s="1" t="str">
        <f>HYPERLINK("https://www.unipa.it/amministrazione/arearisorseumane/settorereclutamentoeselezioni/.content/2023/PO_art18c4/35po-18c1_l-or12_verbale-n1_completo.pdf","Verbale 1")</f>
        <v>Verbale 1</v>
      </c>
      <c r="G109" s="1" t="str">
        <f>HYPERLINK("https://www.unipa.it/amministrazione/arearisorseumane/settorereclutamentoeselezioni/.content/2023/POart18/8216_35po_l-or12_dr-approvazione.pdf","Approvazione atti")</f>
        <v>Approvazione atti</v>
      </c>
      <c r="H109" t="s">
        <v>18</v>
      </c>
    </row>
    <row r="110" spans="1:8" x14ac:dyDescent="0.25">
      <c r="A110" t="s">
        <v>108</v>
      </c>
      <c r="B110" t="s">
        <v>121</v>
      </c>
      <c r="C110" s="1" t="str">
        <f t="shared" si="6"/>
        <v>Bando</v>
      </c>
      <c r="D110" s="1" t="str">
        <f t="shared" si="7"/>
        <v>Allegato 1</v>
      </c>
      <c r="E110" s="1" t="str">
        <f>HYPERLINK("https://www.unipa.it/amministrazione/arearisorseumane/settorereclutamentoeselezioni/.content/2023/POart18/6736_35po_c8p1-m-edf-02-nomina-comm.pdf","Nomina Commissione")</f>
        <v>Nomina Commissione</v>
      </c>
      <c r="F110" s="1" t="str">
        <f>HYPERLINK("https://www.unipa.it/amministrazione/arearisorseumane/settorereclutamentoeselezioni/.content/2023/POart18/35po-art.-18-c._m-edf02_verbale1_completo.pdf","Verbale 1")</f>
        <v>Verbale 1</v>
      </c>
      <c r="G110" s="1" t="str">
        <f>HYPERLINK("https://www.unipa.it/amministrazione/arearisorseumane/settorereclutamentoeselezioni/.content/2023/POart18/7549_35po_m-edf02_dr-approvazione.pdf","Approvazione atti")</f>
        <v>Approvazione atti</v>
      </c>
      <c r="H110" t="s">
        <v>18</v>
      </c>
    </row>
    <row r="111" spans="1:8" x14ac:dyDescent="0.25">
      <c r="A111" t="s">
        <v>108</v>
      </c>
      <c r="B111" t="s">
        <v>122</v>
      </c>
      <c r="C111" s="1" t="str">
        <f t="shared" si="6"/>
        <v>Bando</v>
      </c>
      <c r="D111" s="1" t="str">
        <f t="shared" si="7"/>
        <v>Allegato 1</v>
      </c>
      <c r="E111" s="1" t="str">
        <f>HYPERLINK("https://www.unipa.it/amministrazione/arearisorseumane/settorereclutamentoeselezioni/.content/2023/POart18/6735_35po_c10p2-ius-21-nomina-comm.pdf","Nomina Commissione")</f>
        <v>Nomina Commissione</v>
      </c>
      <c r="F111" s="1" t="str">
        <f>HYPERLINK("https://www.unipa.it/amministrazione/arearisorseumane/settorereclutamentoeselezioni/.content/2023/POart18/35po-art-18-c1_ius21_verbale-n-1_completo.pdf","Verbale 1")</f>
        <v>Verbale 1</v>
      </c>
      <c r="G111" s="1" t="str">
        <f>HYPERLINK("https://www.unipa.it/amministrazione/arearisorseumane/settorereclutamentoeselezioni/.content/2023/POart18/8113_35po_ius21_approvazione-atti-1.pdf","Approvazione atti")</f>
        <v>Approvazione atti</v>
      </c>
      <c r="H111" t="s">
        <v>18</v>
      </c>
    </row>
    <row r="112" spans="1:8" x14ac:dyDescent="0.25">
      <c r="A112" t="s">
        <v>108</v>
      </c>
      <c r="B112" t="s">
        <v>123</v>
      </c>
      <c r="C112" s="1" t="str">
        <f t="shared" si="6"/>
        <v>Bando</v>
      </c>
      <c r="D112" s="1" t="str">
        <f t="shared" si="7"/>
        <v>Allegato 1</v>
      </c>
      <c r="E112" s="1" t="str">
        <f>HYPERLINK("https://www.unipa.it/amministrazione/arearisorseumane/settorereclutamentoeselezioni/.content/2023/POart18/6555_35po_c9p1-m-fil-07-nomina-comm.pdf","Nomina Commissione")</f>
        <v>Nomina Commissione</v>
      </c>
      <c r="F112" s="1" t="str">
        <f>HYPERLINK("https://www.unipa.it/amministrazione/arearisorseumane/settorereclutamentoeselezioni/.content/2023/POart18/35po-art.18c.1_m-fil07_verbale-n.-1.pdf","Verbale 1")</f>
        <v>Verbale 1</v>
      </c>
      <c r="G112" s="1" t="str">
        <f>HYPERLINK("https://www.unipa.it/amministrazione/arearisorseumane/settorereclutamentoeselezioni/.content/2023/POart18/7870_-35po_m-fil07_dr-approvazione.pdf","Approvazione atti")</f>
        <v>Approvazione atti</v>
      </c>
      <c r="H112" t="s">
        <v>18</v>
      </c>
    </row>
    <row r="113" spans="1:8" x14ac:dyDescent="0.25">
      <c r="A113" t="s">
        <v>108</v>
      </c>
      <c r="B113" t="s">
        <v>124</v>
      </c>
      <c r="C113" s="1" t="str">
        <f t="shared" si="6"/>
        <v>Bando</v>
      </c>
      <c r="D113" s="1" t="str">
        <f t="shared" si="7"/>
        <v>Allegato 1</v>
      </c>
      <c r="E113" s="1" t="str">
        <f>HYPERLINK("https://www.unipa.it/amministrazione/arearisorseumane/settorereclutamentoeselezioni/.content/2023/POart18/7705_35po_c1p1-m-ggr-02-nomina-comm.pdf","Nomina Commissione")</f>
        <v>Nomina Commissione</v>
      </c>
      <c r="F113" s="1" t="str">
        <f>HYPERLINK("https://www.unipa.it/amministrazione/arearisorseumane/settorereclutamentoeselezioni/.content/2023/POart18/35po_c1p1-m-ggr-02_verbale-1_abstract.pdf","Verbale 1")</f>
        <v>Verbale 1</v>
      </c>
      <c r="G113" s="1" t="str">
        <f>HYPERLINK("https://www.unipa.it/amministrazione/arearisorseumane/settorereclutamentoeselezioni/.content/2023/POart18/10226_35po_m-ggr-02_approvazione-atti-1.pdf","Approvazione atti")</f>
        <v>Approvazione atti</v>
      </c>
      <c r="H113" t="s">
        <v>18</v>
      </c>
    </row>
    <row r="114" spans="1:8" x14ac:dyDescent="0.25">
      <c r="A114" t="s">
        <v>108</v>
      </c>
      <c r="B114" t="s">
        <v>125</v>
      </c>
      <c r="C114" s="1" t="str">
        <f t="shared" si="6"/>
        <v>Bando</v>
      </c>
      <c r="D114" s="1" t="str">
        <f t="shared" si="7"/>
        <v>Allegato 1</v>
      </c>
      <c r="E114" s="1" t="str">
        <f>HYPERLINK("https://www.unipa.it/amministrazione/arearisorseumane/settorereclutamentoeselezioni/.content/2023/POart18/7227_-35po_c8p2-m-psi-02-nomina-comm.pdf","Nomina Commissione")</f>
        <v>Nomina Commissione</v>
      </c>
      <c r="F114" s="1" t="str">
        <f>HYPERLINK("https://www.unipa.it/amministrazione/arearisorseumane/settorereclutamentoeselezioni/.content/2023/POart18/35po-art18-c1_m-psi02_verbale1_completo.pdf","Verbale 1")</f>
        <v>Verbale 1</v>
      </c>
      <c r="G114" s="1" t="str">
        <f>HYPERLINK("https://www.unipa.it/amministrazione/arearisorseumane/settorereclutamentoeselezioni/.content/2023/POart18/9290_35po_m-psi02_dr-approvazione-1.pdf","Approvazione atti")</f>
        <v>Approvazione atti</v>
      </c>
      <c r="H114" t="s">
        <v>18</v>
      </c>
    </row>
    <row r="115" spans="1:8" x14ac:dyDescent="0.25">
      <c r="A115" t="s">
        <v>108</v>
      </c>
      <c r="B115" t="s">
        <v>126</v>
      </c>
      <c r="C115" s="1" t="str">
        <f t="shared" si="6"/>
        <v>Bando</v>
      </c>
      <c r="D115" s="1" t="str">
        <f t="shared" si="7"/>
        <v>Allegato 1</v>
      </c>
      <c r="E115" s="1" t="str">
        <f>HYPERLINK("https://www.unipa.it/amministrazione/arearisorseumane/settorereclutamentoeselezioni/.content/2023/POart18/6550_35po_c3p2-mat-06-nomina-comm.pdf","Nomina Commissione")</f>
        <v>Nomina Commissione</v>
      </c>
      <c r="F115" s="1" t="str">
        <f>HYPERLINK("https://www.unipa.it/amministrazione/arearisorseumane/settorereclutamentoeselezioni/.content/2023/POart18/35po-art18c1_mat06_verbale_1.pdf","Verbale 1")</f>
        <v>Verbale 1</v>
      </c>
      <c r="G115" s="1" t="str">
        <f>HYPERLINK("https://www.unipa.it/amministrazione/arearisorseumane/settorereclutamentoeselezioni/.content/2023/POart18/8578_-35po_art18c1_mat-06_dr-approvazione.pdf","Approvazione atti")</f>
        <v>Approvazione atti</v>
      </c>
      <c r="H115" t="s">
        <v>18</v>
      </c>
    </row>
    <row r="116" spans="1:8" x14ac:dyDescent="0.25">
      <c r="A116" t="s">
        <v>108</v>
      </c>
      <c r="B116" t="s">
        <v>104</v>
      </c>
      <c r="C116" s="1" t="str">
        <f t="shared" si="6"/>
        <v>Bando</v>
      </c>
      <c r="D116" s="1" t="str">
        <f t="shared" si="7"/>
        <v>Allegato 1</v>
      </c>
      <c r="E116" s="1" t="str">
        <f>HYPERLINK("https://www.unipa.it/amministrazione/arearisorseumane/settorereclutamentoeselezioni/.content/2023/POart18/7724_35po_c5p3-med-42-nomina-comm.pdf","Nomina Commissione")</f>
        <v>Nomina Commissione</v>
      </c>
      <c r="F116" s="1" t="str">
        <f>HYPERLINK("https://www.unipa.it/amministrazione/arearisorseumane/settorereclutamentoeselezioni/.content/2023/POart18/35po-art18c1_med42_verbale-1.pdf","Verbale 1")</f>
        <v>Verbale 1</v>
      </c>
      <c r="G116" s="1" t="str">
        <f>HYPERLINK("https://www.unipa.it/amministrazione/arearisorseumane/settorereclutamentoeselezioni/.content/2023/POart18/9755_35po_med_42_dr-approvazione.pdf","Approvazione atti")</f>
        <v>Approvazione atti</v>
      </c>
      <c r="H116" t="s">
        <v>18</v>
      </c>
    </row>
    <row r="117" spans="1:8" x14ac:dyDescent="0.25">
      <c r="A117" t="s">
        <v>108</v>
      </c>
      <c r="B117" t="s">
        <v>19</v>
      </c>
      <c r="C117" s="1" t="str">
        <f t="shared" si="6"/>
        <v>Bando</v>
      </c>
      <c r="D117" s="1" t="str">
        <f t="shared" si="7"/>
        <v>Allegato 1</v>
      </c>
      <c r="E117" s="1" t="str">
        <f>HYPERLINK("https://www.unipa.it/amministrazione/arearisorseumane/settorereclutamentoeselezioni/.content/2023/POart18/8446_35po_c5p2-med-19-nomina-comm.pdf","Nomina Commissione")</f>
        <v>Nomina Commissione</v>
      </c>
      <c r="F117" s="1" t="str">
        <f>HYPERLINK("https://www.unipa.it/amministrazione/arearisorseumane/settorereclutamentoeselezioni/.content/2023/POart18/35po-art.18c1_med19_verbale-1_completo.pdf","Verbale 1")</f>
        <v>Verbale 1</v>
      </c>
      <c r="G117" s="1" t="str">
        <f>HYPERLINK("https://www.unipa.it/amministrazione/arearisorseumane/settorereclutamentoeselezioni/.content/2023/POart18/9764-35po_c4p2-med-19-approvaz-atti1.pdf","Approvazione atti")</f>
        <v>Approvazione atti</v>
      </c>
      <c r="H117" t="s">
        <v>18</v>
      </c>
    </row>
    <row r="118" spans="1:8" x14ac:dyDescent="0.25">
      <c r="A118" t="s">
        <v>108</v>
      </c>
      <c r="B118" t="s">
        <v>17</v>
      </c>
      <c r="C118" s="1" t="str">
        <f t="shared" si="6"/>
        <v>Bando</v>
      </c>
      <c r="D118" s="1" t="str">
        <f t="shared" si="7"/>
        <v>Allegato 1</v>
      </c>
      <c r="E118" s="1" t="str">
        <f>HYPERLINK("https://www.unipa.it/amministrazione/arearisorseumane/settorereclutamentoeselezioni/.content/2023/POart18/7223_35po_c2p3-med-31-nomina-comm.pdf","Nomina Commissione")</f>
        <v>Nomina Commissione</v>
      </c>
      <c r="F118" s="1" t="str">
        <f>HYPERLINK("https://www.unipa.it/amministrazione/arearisorseumane/settorereclutamentoeselezioni/.content/2023/POart18/35po-art18c1_med31_verbale1_completo.pdf","Verbale 1")</f>
        <v>Verbale 1</v>
      </c>
      <c r="G118" s="1" t="str">
        <f>HYPERLINK("https://www.unipa.it/amministrazione/arearisorseumane/settorereclutamentoeselezioni/.content/2023/POart18/9020_35po_med-31_approvazione-atti1.pdf","Approvazione atti")</f>
        <v>Approvazione atti</v>
      </c>
      <c r="H118" t="s">
        <v>18</v>
      </c>
    </row>
    <row r="119" spans="1:8" x14ac:dyDescent="0.25">
      <c r="A119" t="s">
        <v>108</v>
      </c>
      <c r="B119" t="s">
        <v>127</v>
      </c>
      <c r="C119" s="1" t="str">
        <f t="shared" si="6"/>
        <v>Bando</v>
      </c>
      <c r="D119" s="1" t="str">
        <f t="shared" si="7"/>
        <v>Allegato 1</v>
      </c>
      <c r="E119" s="1" t="str">
        <f>HYPERLINK("https://www.unipa.it/amministrazione/arearisorseumane/settorereclutamentoeselezioni/.content/2023/POart18/7028_35po_c7p3-secs-p-08-nomina-comm.pdf","Nomina Commissione")</f>
        <v>Nomina Commissione</v>
      </c>
      <c r="F119" s="1" t="str">
        <f>HYPERLINK("https://www.unipa.it/amministrazione/arearisorseumane/settorereclutamentoeselezioni/.content/2023/POart18/35po-art-18c1_secs-p08_verbale-1.pdf","Verbale 1")</f>
        <v>Verbale 1</v>
      </c>
      <c r="G119" s="1" t="str">
        <f>HYPERLINK("https://www.unipa.it/amministrazione/arearisorseumane/settorereclutamentoeselezioni/.content/2023/POart18/8760_35po_secs-p08_dr-approvazione.pdf","Approvazione atti")</f>
        <v>Approvazione atti</v>
      </c>
      <c r="H119" t="s">
        <v>18</v>
      </c>
    </row>
    <row r="120" spans="1:8" x14ac:dyDescent="0.25">
      <c r="A120" t="s">
        <v>108</v>
      </c>
      <c r="B120" t="s">
        <v>128</v>
      </c>
      <c r="C120" s="1" t="str">
        <f t="shared" si="6"/>
        <v>Bando</v>
      </c>
      <c r="D120" s="1" t="str">
        <f t="shared" si="7"/>
        <v>Allegato 1</v>
      </c>
      <c r="E120" s="1" t="str">
        <f>HYPERLINK("https://www.unipa.it/amministrazione/arearisorseumane/settorereclutamentoeselezioni/.content/2023/POart18/7030_35po_c7p1-secs-s-01-nomina-comm.pdf","Nomina Commissione")</f>
        <v>Nomina Commissione</v>
      </c>
      <c r="F120" s="1" t="str">
        <f>HYPERLINK("https://www.unipa.it/amministrazione/arearisorseumane/settorereclutamentoeselezioni/.content/2023/POart18/35po-art18c1_secs-s01_verbale1.pdf","Verbale 1")</f>
        <v>Verbale 1</v>
      </c>
      <c r="G120" s="1" t="str">
        <f>HYPERLINK("https://www.unipa.it/amministrazione/arearisorseumane/settorereclutamentoeselezioni/.content/2023/POart18/9927_35po_art18c1_secs-s-01_dr-approvazione-1.pdf","Approvazione atti")</f>
        <v>Approvazione atti</v>
      </c>
      <c r="H120" t="s">
        <v>18</v>
      </c>
    </row>
    <row r="121" spans="1:8" x14ac:dyDescent="0.25">
      <c r="A121" t="s">
        <v>108</v>
      </c>
      <c r="B121" t="s">
        <v>129</v>
      </c>
      <c r="C121" s="1" t="str">
        <f t="shared" si="6"/>
        <v>Bando</v>
      </c>
      <c r="D121" s="1" t="str">
        <f t="shared" si="7"/>
        <v>Allegato 1</v>
      </c>
      <c r="E121" s="1" t="str">
        <f>HYPERLINK("https://www.unipa.it/amministrazione/arearisorseumane/settorereclutamentoeselezioni/.content/2023/POart18/7029_35po_c7p2-secs-s-06-nomina-comm.pdf","Nomina Commissione")</f>
        <v>Nomina Commissione</v>
      </c>
      <c r="F121" s="1" t="str">
        <f>HYPERLINK("https://www.unipa.it/amministrazione/arearisorseumane/settorereclutamentoeselezioni/.content/2023/POart18/35po_secs-s06_verbale-n.-1_-v2_rg_sa_gf-n.pdf","Verbale 1")</f>
        <v>Verbale 1</v>
      </c>
      <c r="G121" s="1" t="str">
        <f>HYPERLINK("https://www.unipa.it/amministrazione/arearisorseumane/settorereclutamentoeselezioni/.content/2023/POart18/235-35po_art18c1_secs-s-06_dr-approvazione-1.pdf","Approvazione atti")</f>
        <v>Approvazione atti</v>
      </c>
      <c r="H121" t="s">
        <v>18</v>
      </c>
    </row>
    <row r="122" spans="1:8" x14ac:dyDescent="0.25">
      <c r="A122" t="s">
        <v>108</v>
      </c>
      <c r="B122" t="s">
        <v>130</v>
      </c>
      <c r="C122" s="1" t="str">
        <f t="shared" si="6"/>
        <v>Bando</v>
      </c>
      <c r="D122" s="1" t="str">
        <f t="shared" si="7"/>
        <v>Allegato 1</v>
      </c>
      <c r="E122" s="1" t="str">
        <f>HYPERLINK("https://www.unipa.it/amministrazione/arearisorseumane/settorereclutamentoeselezioni/.content/2023/POart18/6548_35po_c1p3-l-lin-03-nomina-comm.pdf","Nomina Commissione")</f>
        <v>Nomina Commissione</v>
      </c>
      <c r="F122" s="1" t="str">
        <f>HYPERLINK("https://www.unipa.it/amministrazione/arearisorseumane/settorereclutamentoeselezioni/.content/2023/POart18/35po-art18c1_l-lin03_verbale-n1_completo.pdf","Verbale 1")</f>
        <v>Verbale 1</v>
      </c>
      <c r="G122" s="1" t="str">
        <f>HYPERLINK("https://www.unipa.it/amministrazione/arearisorseumane/settorereclutamentoeselezioni/.content/2023/POart18/10240_35po_l-lin-03_approvazione-atti.pdf","Approvazione atti")</f>
        <v>Approvazione atti</v>
      </c>
      <c r="H122" t="s">
        <v>18</v>
      </c>
    </row>
    <row r="123" spans="1:8" x14ac:dyDescent="0.25">
      <c r="A123" t="s">
        <v>108</v>
      </c>
      <c r="B123" t="s">
        <v>131</v>
      </c>
      <c r="C123" s="1" t="str">
        <f t="shared" si="6"/>
        <v>Bando</v>
      </c>
      <c r="D123" s="1" t="str">
        <f t="shared" si="7"/>
        <v>Allegato 1</v>
      </c>
      <c r="E123" s="1" t="str">
        <f>HYPERLINK("https://www.unipa.it/amministrazione/arearisorseumane/settorereclutamentoeselezioni/.content/2023/POart18/7721_35po_c5p1-med-16-nomina-comm.pdf","Nomina Commissione")</f>
        <v>Nomina Commissione</v>
      </c>
      <c r="F123" s="1" t="str">
        <f>HYPERLINK("https://www.unipa.it/amministrazione/arearisorseumane/settorereclutamentoeselezioni/.content/2023/POart18/35po-art18c1_med16_verbale1_completo.pdf","Verbale 1")</f>
        <v>Verbale 1</v>
      </c>
      <c r="G123" s="1" t="str">
        <f>HYPERLINK("https://www.unipa.it/amministrazione/arearisorseumane/settorereclutamentoeselezioni/.content/2023/POart18/10071_35po_c5p1-med-16-approvaz-atti.pdf","Approvazione atti")</f>
        <v>Approvazione atti</v>
      </c>
      <c r="H123" t="s">
        <v>18</v>
      </c>
    </row>
    <row r="124" spans="1:8" x14ac:dyDescent="0.25">
      <c r="A124" t="s">
        <v>108</v>
      </c>
      <c r="B124" t="s">
        <v>132</v>
      </c>
      <c r="C124" s="1" t="str">
        <f t="shared" si="6"/>
        <v>Bando</v>
      </c>
      <c r="D124" s="1" t="str">
        <f t="shared" si="7"/>
        <v>Allegato 1</v>
      </c>
      <c r="E124" s="1" t="str">
        <f>HYPERLINK("https://www.unipa.it/amministrazione/arearisorseumane/settorereclutamentoeselezioni/.content/2023/POart18/7727_35po_c6p3-agr-13-nomina-comm.pdf","Nomina Commissione")</f>
        <v>Nomina Commissione</v>
      </c>
      <c r="F124" s="1" t="str">
        <f>HYPERLINK("https://www.unipa.it/amministrazione/arearisorseumane/settorereclutamentoeselezioni/.content/2023/POart18/35po-art18c1_agr13_verbale-n1.pdf","Verbale 1")</f>
        <v>Verbale 1</v>
      </c>
      <c r="G124" s="1" t="str">
        <f>HYPERLINK("https://www.unipa.it/amministrazione/arearisorseumane/settorereclutamentoeselezioni/.content/2023/POart18/10196-35po_art18c1_agr13_dr-approvazione-1.pdf","Approvazione atti")</f>
        <v>Approvazione atti</v>
      </c>
      <c r="H124" t="s">
        <v>18</v>
      </c>
    </row>
    <row r="125" spans="1:8" x14ac:dyDescent="0.25">
      <c r="A125" t="s">
        <v>108</v>
      </c>
      <c r="B125" t="s">
        <v>133</v>
      </c>
      <c r="C125" s="1" t="str">
        <f t="shared" si="6"/>
        <v>Bando</v>
      </c>
      <c r="D125" s="1" t="str">
        <f t="shared" si="7"/>
        <v>Allegato 1</v>
      </c>
      <c r="E125" s="1" t="str">
        <f>HYPERLINK("https://www.unipa.it/amministrazione/arearisorseumane/settorereclutamentoeselezioni/.content/2023/POart18/7720_35po_c1p2-sps-07-nomina-comm.pdf","Nomina Commissione")</f>
        <v>Nomina Commissione</v>
      </c>
      <c r="F125" s="1" t="str">
        <f>HYPERLINK("https://www.unipa.it/amministrazione/arearisorseumane/settorereclutamentoeselezioni/.content/2023/POart18/35po-art18c4_sps07_verbale-n.-1_completo.pdf","Verbale 1")</f>
        <v>Verbale 1</v>
      </c>
      <c r="G125" s="1" t="str">
        <f>HYPERLINK("https://www.unipa.it/amministrazione/arearisorseumane/settorereclutamentoeselezioni/.content/2023/POart18/247_35po_sps-07_approvazione-atti.pdf","Approvazione atti")</f>
        <v>Approvazione atti</v>
      </c>
      <c r="H125" t="s">
        <v>18</v>
      </c>
    </row>
    <row r="126" spans="1:8" x14ac:dyDescent="0.25">
      <c r="A126" t="s">
        <v>134</v>
      </c>
      <c r="B126" t="s">
        <v>135</v>
      </c>
      <c r="C126" s="1" t="str">
        <f>HYPERLINK("https://www.unipa.it/amministrazione/arearisorseumane/settorereclutamentoeselezioni/.content/2023/RTDA/5672_bando_rtda_inf-01-dare-pnc.pdf","Bando")</f>
        <v>Bando</v>
      </c>
      <c r="D126" s="1" t="str">
        <f>HYPERLINK("https://www.unipa.it/amministrazione/arearisorseumane/settorereclutamentoeselezioni/.content/2023/RTDA/5672_scheda_rtda_inf-01-dare-pnc.pdf","Allegato 1")</f>
        <v>Allegato 1</v>
      </c>
      <c r="E126" s="1" t="str">
        <f>HYPERLINK("https://www.unipa.it/amministrazione/arearisorseumane/settorereclutamentoeselezioni/.content/2023/RTDA-PNRR-EXTRA/d.r.-6907_-nomina-commissione-inf-01-pnc.pdf","Nomina Commissione")</f>
        <v>Nomina Commissione</v>
      </c>
      <c r="F126" s="1" t="str">
        <f>HYPERLINK("https://www.unipa.it/amministrazione/arearisorseumane/settorereclutamentoeselezioni/.content/2023/RTDA-PNRR-EXTRA/verbale1_firmato.pdf","Verbale 1")</f>
        <v>Verbale 1</v>
      </c>
      <c r="G126" s="1" t="str">
        <f>HYPERLINK("https://www.unipa.it/amministrazione/arearisorseumane/settorereclutamentoeselezioni/.content/2023/RTDA-PNRR-EXTRA/9418_approvazione-atti--inf-01-pnc.pdf","Approvazione atti")</f>
        <v>Approvazione atti</v>
      </c>
      <c r="H126" t="s">
        <v>14</v>
      </c>
    </row>
    <row r="127" spans="1:8" x14ac:dyDescent="0.25">
      <c r="A127" t="s">
        <v>155</v>
      </c>
      <c r="B127" t="s">
        <v>136</v>
      </c>
      <c r="C127" s="1" t="str">
        <f t="shared" ref="C127:C135" si="8">HYPERLINK("https://www.unipa.it/amministrazione/arearisorseumane/settorereclutamentoeselezioni/.content/2023/PO24c6/9549_9po-art24c6_bando.pdf","Bando")</f>
        <v>Bando</v>
      </c>
      <c r="D127" s="1" t="str">
        <f t="shared" ref="D127:D135" si="9">HYPERLINK("https://www.unipa.it/amministrazione/arearisorseumane/settorereclutamentoeselezioni/.content/2023/PO24c6/9549_allegato-1-po24c6.pdf","Allegato 1")</f>
        <v>Allegato 1</v>
      </c>
      <c r="E127" s="1" t="str">
        <f>HYPERLINK("https://www.unipa.it/amministrazione/arearisorseumane/settorereclutamentoeselezioni/.content/2023/PO24c6/1006_-9po-art24c6_mat05_nomina-commissione.pdf","Nomina Commissione")</f>
        <v>Nomina Commissione</v>
      </c>
      <c r="F127" s="1" t="str">
        <f>HYPERLINK("https://www.unipa.it/amministrazione/arearisorseumane/settorereclutamentoeselezioni/.content/2023/PO24c6/9po24c.6_mat05_verbale-1_dip-ingegneria.pdf","Verbale 1")</f>
        <v>Verbale 1</v>
      </c>
      <c r="G127" s="1" t="str">
        <f>HYPERLINK("https://www.unipa.it/amministrazione/arearisorseumane/settorereclutamentoeselezioni/.content/2023/PO24c6/2285-9po-art24c6_mat05_ingegneria_approvazione-atti.pdf","Approvazione atti")</f>
        <v>Approvazione atti</v>
      </c>
      <c r="H127" t="s">
        <v>137</v>
      </c>
    </row>
    <row r="128" spans="1:8" x14ac:dyDescent="0.25">
      <c r="A128" t="s">
        <v>155</v>
      </c>
      <c r="B128" t="s">
        <v>138</v>
      </c>
      <c r="C128" s="1" t="str">
        <f t="shared" si="8"/>
        <v>Bando</v>
      </c>
      <c r="D128" s="1" t="str">
        <f t="shared" si="9"/>
        <v>Allegato 1</v>
      </c>
      <c r="E128" s="1" t="str">
        <f>HYPERLINK("https://www.unipa.it/amministrazione/arearisorseumane/settorereclutamentoeselezioni/.content/2023/PO24c6/1016_-9po-art24c6__icar22_nomina-commissione.pdf","Nomina Commissione")</f>
        <v>Nomina Commissione</v>
      </c>
      <c r="F128" s="1" t="str">
        <f>HYPERLINK("https://www.unipa.it/amministrazione/arearisorseumane/settorereclutamentoeselezioni/.content/2023/PO24c6/9po-24c6_icar22_verbale1.pdf","Verbale 1")</f>
        <v>Verbale 1</v>
      </c>
      <c r="G128" s="1" t="str">
        <f>HYPERLINK("https://www.unipa.it/amministrazione/arearisorseumane/settorereclutamentoeselezioni/.content/2023/PO24c6/2678_9po-art24c6_icar22_approvazione-atti-1.pdf","Approvazione atti")</f>
        <v>Approvazione atti</v>
      </c>
      <c r="H128" t="s">
        <v>137</v>
      </c>
    </row>
    <row r="129" spans="1:8" x14ac:dyDescent="0.25">
      <c r="A129" t="s">
        <v>155</v>
      </c>
      <c r="B129" t="s">
        <v>139</v>
      </c>
      <c r="C129" s="1" t="str">
        <f t="shared" si="8"/>
        <v>Bando</v>
      </c>
      <c r="D129" s="1" t="str">
        <f t="shared" si="9"/>
        <v>Allegato 1</v>
      </c>
      <c r="E129" s="1" t="str">
        <f>HYPERLINK("https://www.unipa.it/amministrazione/arearisorseumane/settorereclutamentoeselezioni/.content/2023/PO24c6/1013_-9po-art24c6_ing-ind14_nomina-commissione.pdf","Nomina Commissione")</f>
        <v>Nomina Commissione</v>
      </c>
      <c r="F129" s="1" t="str">
        <f>HYPERLINK("https://www.unipa.it/amministrazione/arearisorseumane/settorereclutamentoeselezioni/.content/2023/PO24c6/po24c6_ing-ind-14_verbale-1.pdf","Verbale 1")</f>
        <v>Verbale 1</v>
      </c>
      <c r="G129" s="1" t="str">
        <f>HYPERLINK("https://www.unipa.it/amministrazione/arearisorseumane/settorereclutamentoeselezioni/.content/2023/PO24c6/9po-art24c6_ing-ind14_approvazione-atti.pdf","Approvazione atti")</f>
        <v>Approvazione atti</v>
      </c>
      <c r="H129" t="s">
        <v>137</v>
      </c>
    </row>
    <row r="130" spans="1:8" x14ac:dyDescent="0.25">
      <c r="A130" t="s">
        <v>155</v>
      </c>
      <c r="B130" t="s">
        <v>63</v>
      </c>
      <c r="C130" s="1" t="str">
        <f t="shared" si="8"/>
        <v>Bando</v>
      </c>
      <c r="D130" s="1" t="str">
        <f t="shared" si="9"/>
        <v>Allegato 1</v>
      </c>
      <c r="E130" s="1" t="str">
        <f>HYPERLINK("https://www.unipa.it/amministrazione/arearisorseumane/settorereclutamentoeselezioni/.content/2023/PO24c6/802_-9po-m-psi_04-art24c6_nomina.pdf","Nomina Commissione")</f>
        <v>Nomina Commissione</v>
      </c>
      <c r="F130" s="1" t="str">
        <f>HYPERLINK("https://www.unipa.it/amministrazione/arearisorseumane/settorereclutamentoeselezioni/.content/2023/PO24c6/m-psi04_verbale1_po_24.6_signed-abstract.pdf","Verbale 1")</f>
        <v>Verbale 1</v>
      </c>
      <c r="G130" s="1" t="str">
        <f>HYPERLINK("https://www.unipa.it/amministrazione/arearisorseumane/settorereclutamentoeselezioni/.content/2023/PO24c6/1590_-9po-art24c6_m-psi04_approvazione-atti-1.pdf","Approvazione atti")</f>
        <v>Approvazione atti</v>
      </c>
      <c r="H130" t="s">
        <v>137</v>
      </c>
    </row>
    <row r="131" spans="1:8" x14ac:dyDescent="0.25">
      <c r="A131" t="s">
        <v>155</v>
      </c>
      <c r="B131" t="s">
        <v>88</v>
      </c>
      <c r="C131" s="1" t="str">
        <f t="shared" si="8"/>
        <v>Bando</v>
      </c>
      <c r="D131" s="1" t="str">
        <f t="shared" si="9"/>
        <v>Allegato 1</v>
      </c>
      <c r="E131" s="1" t="str">
        <f>HYPERLINK("https://www.unipa.it/amministrazione/arearisorseumane/settorereclutamentoeselezioni/.content/2023/PO24c6/1012_-9po-art24c6_ing-inf05_nomina-commissione.pdf","Nomina Commissione")</f>
        <v>Nomina Commissione</v>
      </c>
      <c r="F131" s="1" t="str">
        <f>HYPERLINK("https://www.unipa.it/amministrazione/arearisorseumane/settorereclutamentoeselezioni/.content/2023/PO24c6/verbale1_po_24.6_ing-inf05-abstract.pdf","Verbale 1")</f>
        <v>Verbale 1</v>
      </c>
      <c r="G131" s="1" t="str">
        <f>HYPERLINK("https://www.unipa.it/amministrazione/arearisorseumane/settorereclutamentoeselezioni/.content/2023/PO24c6/1593-art24c6_ing-inf05_approvazione-atti.pdf","Approvazione atti")</f>
        <v>Approvazione atti</v>
      </c>
      <c r="H131" t="s">
        <v>137</v>
      </c>
    </row>
    <row r="132" spans="1:8" x14ac:dyDescent="0.25">
      <c r="A132" t="s">
        <v>155</v>
      </c>
      <c r="B132" t="s">
        <v>77</v>
      </c>
      <c r="C132" s="1" t="str">
        <f t="shared" si="8"/>
        <v>Bando</v>
      </c>
      <c r="D132" s="1" t="str">
        <f t="shared" si="9"/>
        <v>Allegato 1</v>
      </c>
      <c r="E132" s="1" t="str">
        <f>HYPERLINK("https://www.unipa.it/amministrazione/arearisorseumane/settorereclutamentoeselezioni/.content/2023/PO24c6/806_-9po-l-fil-let_14-art24c6_nomina.pdf","Nomina Commissione")</f>
        <v>Nomina Commissione</v>
      </c>
      <c r="F132" s="1" t="str">
        <f>HYPERLINK("https://www.unipa.it/amministrazione/arearisorseumane/settorereclutamentoeselezioni/.content/2023/PO24c6/9-po-24c6_l-fil-let-14_primo-verbale_completo.pdf","Verbale 1")</f>
        <v>Verbale 1</v>
      </c>
      <c r="G132" s="1" t="str">
        <f>HYPERLINK("https://www.unipa.it/amministrazione/arearisorseumane/settorereclutamentoeselezioni/.content/2023/PO24c6/1434_-9po-art24c6_l-fil-let14_approvazione-atti.pdf","Approvazione atti")</f>
        <v>Approvazione atti</v>
      </c>
      <c r="H132" t="s">
        <v>137</v>
      </c>
    </row>
    <row r="133" spans="1:8" x14ac:dyDescent="0.25">
      <c r="A133" t="s">
        <v>155</v>
      </c>
      <c r="B133" t="s">
        <v>140</v>
      </c>
      <c r="C133" s="1" t="str">
        <f t="shared" si="8"/>
        <v>Bando</v>
      </c>
      <c r="D133" s="1" t="str">
        <f t="shared" si="9"/>
        <v>Allegato 1</v>
      </c>
      <c r="E133" s="1" t="str">
        <f>HYPERLINK("https://www.unipa.it/amministrazione/arearisorseumane/settorereclutamentoeselezioni/.content/2023/PO24c6/1004_-9po-art24c6_ing-ind25_nomina-commissione.pdf","Nomina Commissione")</f>
        <v>Nomina Commissione</v>
      </c>
      <c r="F133" s="1" t="str">
        <f>HYPERLINK("https://www.unipa.it/amministrazione/arearisorseumane/settorereclutamentoeselezioni/.content/2023/PO24c6/9po_art24c6_ing-ind-25_verbale-1.pdf","Verbale 1")</f>
        <v>Verbale 1</v>
      </c>
      <c r="G133" s="1" t="str">
        <f>HYPERLINK("https://www.unipa.it/amministrazione/arearisorseumane/settorereclutamentoeselezioni/.content/2023/PO24c6/3544_-9po-art24c6_ing-ind25_approvazione-atti.pdf","Approvazione atti")</f>
        <v>Approvazione atti</v>
      </c>
      <c r="H133" t="s">
        <v>137</v>
      </c>
    </row>
    <row r="134" spans="1:8" x14ac:dyDescent="0.25">
      <c r="A134" t="s">
        <v>155</v>
      </c>
      <c r="B134" t="s">
        <v>141</v>
      </c>
      <c r="C134" s="1" t="str">
        <f t="shared" si="8"/>
        <v>Bando</v>
      </c>
      <c r="D134" s="1" t="str">
        <f t="shared" si="9"/>
        <v>Allegato 1</v>
      </c>
      <c r="E134" s="1" t="str">
        <f>HYPERLINK("https://www.unipa.it/amministrazione/arearisorseumane/settorereclutamentoeselezioni/.content/2023/PO24c6/1779--9po-art24c6_icar04_nomina-commissione-1.pdf","Nomina Commissione")</f>
        <v>Nomina Commissione</v>
      </c>
      <c r="F134" s="1" t="str">
        <f>HYPERLINK("https://www.unipa.it/amministrazione/arearisorseumane/settorereclutamentoeselezioni/.content/2023/PO24c6/verbale1_po_24.6_icar04-signed_signed-signed.pdf","Verbale 1")</f>
        <v>Verbale 1</v>
      </c>
      <c r="G134" s="1" t="str">
        <f>HYPERLINK("https://www.unipa.it/amministrazione/arearisorseumane/settorereclutamentoeselezioni/.content/2023/PO24c6/4587-9po-art24c6_icar04_approvazione-atti-1.pdf","Approvazione atti")</f>
        <v>Approvazione atti</v>
      </c>
      <c r="H134" t="s">
        <v>137</v>
      </c>
    </row>
    <row r="135" spans="1:8" x14ac:dyDescent="0.25">
      <c r="A135" t="s">
        <v>155</v>
      </c>
      <c r="B135" t="s">
        <v>142</v>
      </c>
      <c r="C135" s="1" t="str">
        <f t="shared" si="8"/>
        <v>Bando</v>
      </c>
      <c r="D135" s="1" t="str">
        <f t="shared" si="9"/>
        <v>Allegato 1</v>
      </c>
      <c r="E135" s="1" t="str">
        <f>HYPERLINK("https://www.unipa.it/amministrazione/arearisorseumane/settorereclutamentoeselezioni/.content/2023/PO24c6/805_-9po-mat_05-art24c6_nomina.pdf","Nomina Commissione")</f>
        <v>Nomina Commissione</v>
      </c>
      <c r="F135" s="1" t="str">
        <f>HYPERLINK("https://www.unipa.it/amministrazione/arearisorseumane/settorereclutamentoeselezioni/.content/2023/PO24c6/9po-24c6_mat05_dip.-matematica_verbale1.pdf","Verbale 1")</f>
        <v>Verbale 1</v>
      </c>
      <c r="G135" s="1" t="str">
        <f>HYPERLINK("https://www.unipa.it/amministrazione/arearisorseumane/settorereclutamentoeselezioni/.content/2023/PO24c6/2152-9po--art24c6_mat05_matematica_approvazione-atti-1.pdf","Approvazione atti")</f>
        <v>Approvazione atti</v>
      </c>
      <c r="H135" t="s">
        <v>137</v>
      </c>
    </row>
    <row r="136" spans="1:8" x14ac:dyDescent="0.25">
      <c r="A136" t="s">
        <v>143</v>
      </c>
      <c r="B136" t="s">
        <v>144</v>
      </c>
      <c r="C136" s="1" t="str">
        <f t="shared" ref="C136:C147" si="10">HYPERLINK("https://www.unipa.it/amministrazione/arearisorseumane/settorereclutamentoeselezioni/.content/2023/RTT/9837---bando_rtt---12posti.pdf","Bando")</f>
        <v>Bando</v>
      </c>
      <c r="D136" s="1" t="str">
        <f t="shared" ref="D136:D147" si="11">HYPERLINK("https://www.unipa.it/amministrazione/arearisorseumane/settorereclutamentoeselezioni/.content/2023/RTT/9837---allegato-1-rtt-n.pdf","Allegato 1")</f>
        <v>Allegato 1</v>
      </c>
      <c r="E136" s="1" t="str">
        <f>HYPERLINK("https://www.unipa.it/amministrazione/arearisorseumane/settorereclutamentoeselezioni/.content/2023/RTT/787_12rtt_m-fil05_nomina-commissione.pdf","Nomina Commissione")</f>
        <v>Nomina Commissione</v>
      </c>
      <c r="F136" s="1" t="str">
        <f>HYPERLINK("https://www.unipa.it/amministrazione/arearisorseumane/settorereclutamentoeselezioni/.content/2023/RTT/12rtt_m-fil-05_verbale-1.pdf","Verbale 1")</f>
        <v>Verbale 1</v>
      </c>
      <c r="G136" s="1" t="str">
        <f>HYPERLINK("https://www.unipa.it/amministrazione/arearisorseumane/settorereclutamentoeselezioni/.content/2023/RTT/2052-rtt_m-fil-05_dr-approvazione-1.pdf","Approvazione atti")</f>
        <v>Approvazione atti</v>
      </c>
      <c r="H136" t="s">
        <v>145</v>
      </c>
    </row>
    <row r="137" spans="1:8" x14ac:dyDescent="0.25">
      <c r="A137" t="s">
        <v>143</v>
      </c>
      <c r="B137" t="s">
        <v>146</v>
      </c>
      <c r="C137" s="1" t="str">
        <f t="shared" si="10"/>
        <v>Bando</v>
      </c>
      <c r="D137" s="1" t="str">
        <f t="shared" si="11"/>
        <v>Allegato 1</v>
      </c>
      <c r="E137" s="1" t="str">
        <f>HYPERLINK("https://www.unipa.it/amministrazione/arearisorseumane/settorereclutamentoeselezioni/.content/2023/RTT/1011---12rtt_sps02_nomina-commissione.pdf","Nomina Commissione")</f>
        <v>Nomina Commissione</v>
      </c>
      <c r="F137" s="1" t="str">
        <f>HYPERLINK("https://www.unipa.it/amministrazione/arearisorseumane/settorereclutamentoeselezioni/.content/2023/RTT/rtt---sps-02---verbale-n-1-rtt.pdf","Verbale 1")</f>
        <v>Verbale 1</v>
      </c>
      <c r="G137" s="1" t="str">
        <f>HYPERLINK("https://www.unipa.it/amministrazione/arearisorseumane/settorereclutamentoeselezioni/.content/2023/RTT/3683---12-rtt_sps-02_dr-approvazione.pdf","Approvazione atti")</f>
        <v>Approvazione atti</v>
      </c>
      <c r="H137" t="s">
        <v>145</v>
      </c>
    </row>
    <row r="138" spans="1:8" x14ac:dyDescent="0.25">
      <c r="A138" t="s">
        <v>143</v>
      </c>
      <c r="B138" t="s">
        <v>38</v>
      </c>
      <c r="C138" s="1" t="str">
        <f t="shared" si="10"/>
        <v>Bando</v>
      </c>
      <c r="D138" s="1" t="str">
        <f t="shared" si="11"/>
        <v>Allegato 1</v>
      </c>
      <c r="E138" s="1" t="str">
        <f>HYPERLINK("https://www.unipa.it/amministrazione/arearisorseumane/settorereclutamentoeselezioni/.content/2023/RTT/1010---12rtt_med08_nomina-commissione.pdf","Nomina Commissione")</f>
        <v>Nomina Commissione</v>
      </c>
      <c r="F138" s="1" t="str">
        <f>HYPERLINK("https://www.unipa.it/amministrazione/arearisorseumane/settorereclutamentoeselezioni/.content/2023/RTT/12-rtt-verbale-1-ssd---med-08.pdf","Verbale 1")</f>
        <v>Verbale 1</v>
      </c>
      <c r="G138" s="1" t="str">
        <f>HYPERLINK("https://www.unipa.it/amministrazione/arearisorseumane/settorereclutamentoeselezioni/.content/2023/RTT/4801-rtt_med-08_dr-approvazione-1.pdf","Approvazione atti")</f>
        <v>Approvazione atti</v>
      </c>
      <c r="H138" t="s">
        <v>145</v>
      </c>
    </row>
    <row r="139" spans="1:8" x14ac:dyDescent="0.25">
      <c r="A139" t="s">
        <v>143</v>
      </c>
      <c r="B139" t="s">
        <v>147</v>
      </c>
      <c r="C139" s="1" t="str">
        <f t="shared" si="10"/>
        <v>Bando</v>
      </c>
      <c r="D139" s="1" t="str">
        <f t="shared" si="11"/>
        <v>Allegato 1</v>
      </c>
      <c r="E139" s="1" t="str">
        <f>HYPERLINK("https://www.unipa.it/amministrazione/arearisorseumane/settorereclutamentoeselezioni/.content/2023/RTT/1008_12rtt_med07_nomina-commissione.pdf","Nomina Commissione")</f>
        <v>Nomina Commissione</v>
      </c>
      <c r="F139" s="1" t="str">
        <f>HYPERLINK("https://www.unipa.it/amministrazione/arearisorseumane/settorereclutamentoeselezioni/.content/2023/RTT/12rtt_med07_verbale-1_completo.pdf","Verbale 1")</f>
        <v>Verbale 1</v>
      </c>
      <c r="G139" s="1" t="str">
        <f>HYPERLINK("https://www.unipa.it/amministrazione/arearisorseumane/settorereclutamentoeselezioni/.content/2023/RTT/2672_rtt_med-07_dr-approvazione.pdf","Approvazione atti")</f>
        <v>Approvazione atti</v>
      </c>
      <c r="H139" t="s">
        <v>145</v>
      </c>
    </row>
    <row r="140" spans="1:8" x14ac:dyDescent="0.25">
      <c r="A140" t="s">
        <v>143</v>
      </c>
      <c r="B140" t="s">
        <v>148</v>
      </c>
      <c r="C140" s="1" t="str">
        <f t="shared" si="10"/>
        <v>Bando</v>
      </c>
      <c r="D140" s="1" t="str">
        <f t="shared" si="11"/>
        <v>Allegato 1</v>
      </c>
      <c r="E140" s="1" t="str">
        <f>HYPERLINK("https://www.unipa.it/amministrazione/arearisorseumane/settorereclutamentoeselezioni/.content/2023/RTT/1005_rtt_med01_nomina-commissione.pdf","Nomina Commissione")</f>
        <v>Nomina Commissione</v>
      </c>
      <c r="F140" s="1" t="str">
        <f>HYPERLINK("https://www.unipa.it/amministrazione/arearisorseumane/settorereclutamentoeselezioni/.content/2023/RTT/12rtt_med-01_verbale-1.pdf","Verbale 1")</f>
        <v>Verbale 1</v>
      </c>
      <c r="G140" s="1" t="str">
        <f>HYPERLINK("https://www.unipa.it/amministrazione/arearisorseumane/settorereclutamentoeselezioni/.content/2023/RTT/2391--rtt_med-01_dr-approvazione-1.pdf","Approvazione atti")</f>
        <v>Approvazione atti</v>
      </c>
      <c r="H140" t="s">
        <v>145</v>
      </c>
    </row>
    <row r="141" spans="1:8" x14ac:dyDescent="0.25">
      <c r="A141" t="s">
        <v>143</v>
      </c>
      <c r="B141" t="s">
        <v>135</v>
      </c>
      <c r="C141" s="1" t="str">
        <f t="shared" si="10"/>
        <v>Bando</v>
      </c>
      <c r="D141" s="1" t="str">
        <f t="shared" si="11"/>
        <v>Allegato 1</v>
      </c>
      <c r="E141" s="1" t="str">
        <f>HYPERLINK("https://www.unipa.it/amministrazione/arearisorseumane/settorereclutamentoeselezioni/.content/2023/RTT/1253---12rtt_inf01_nomina-commissione.pdf","Nomina Commissione")</f>
        <v>Nomina Commissione</v>
      </c>
      <c r="F141" s="1" t="str">
        <f>HYPERLINK("https://www.unipa.it/amministrazione/arearisorseumane/settorereclutamentoeselezioni/.content/2023/RTT/verbale_1_rtt_01b1_inf01.pdf","Verbale 1")</f>
        <v>Verbale 1</v>
      </c>
      <c r="G141" s="1" t="str">
        <f>HYPERLINK("https://www.unipa.it/amministrazione/arearisorseumane/settorereclutamentoeselezioni/.content/2023/RTT/5413-rtt_inf-01_dr-approvazione-1.pdf","Approvazione atti")</f>
        <v>Approvazione atti</v>
      </c>
      <c r="H141" t="s">
        <v>145</v>
      </c>
    </row>
    <row r="142" spans="1:8" x14ac:dyDescent="0.25">
      <c r="A142" t="s">
        <v>143</v>
      </c>
      <c r="B142" t="s">
        <v>149</v>
      </c>
      <c r="C142" s="1" t="str">
        <f t="shared" si="10"/>
        <v>Bando</v>
      </c>
      <c r="D142" s="1" t="str">
        <f t="shared" si="11"/>
        <v>Allegato 1</v>
      </c>
      <c r="E142" s="1" t="str">
        <f>HYPERLINK("https://www.unipa.it/amministrazione/arearisorseumane/settorereclutamentoeselezioni/.content/2023/RTT/792_12rtt_l-ant09_nomina-commissione.pdf","Nomina Commissione")</f>
        <v>Nomina Commissione</v>
      </c>
      <c r="F142" s="1" t="str">
        <f>HYPERLINK("https://www.unipa.it/amministrazione/arearisorseumane/settorereclutamentoeselezioni/.content/2023/RTT/12rtt_l-ant09_verbale-1_completo.pdf","Verbale 1")</f>
        <v>Verbale 1</v>
      </c>
      <c r="G142" s="1" t="str">
        <f>HYPERLINK("https://www.unipa.it/amministrazione/arearisorseumane/settorereclutamentoeselezioni/.content/2023/RTT/2778-rtt_l-ant-09_dr-approvazione-1.pdf","Approvazione atti")</f>
        <v>Approvazione atti</v>
      </c>
      <c r="H142" t="s">
        <v>145</v>
      </c>
    </row>
    <row r="143" spans="1:8" x14ac:dyDescent="0.25">
      <c r="A143" t="s">
        <v>143</v>
      </c>
      <c r="B143" t="s">
        <v>150</v>
      </c>
      <c r="C143" s="1" t="str">
        <f t="shared" si="10"/>
        <v>Bando</v>
      </c>
      <c r="D143" s="1" t="str">
        <f t="shared" si="11"/>
        <v>Allegato 1</v>
      </c>
      <c r="E143" s="1" t="str">
        <f>HYPERLINK("https://www.unipa.it/amministrazione/arearisorseumane/settorereclutamentoeselezioni/.content/2023/RTT/1990_12rtt_l-art02_nomina-commissione.pdf","Nomina Commissione")</f>
        <v>Nomina Commissione</v>
      </c>
      <c r="F143" s="1" t="str">
        <f>HYPERLINK("https://www.unipa.it/amministrazione/arearisorseumane/settorereclutamentoeselezioni/.content/2023/RTT/verbale-1-rtt-l-art02-d.r-n.-7969-guri-n.-94-12-12-23-firmato-def.pdf","Verbale 1")</f>
        <v>Verbale 1</v>
      </c>
      <c r="G143" s="1" t="str">
        <f>HYPERLINK("https://www.unipa.it/amministrazione/arearisorseumane/settorereclutamentoeselezioni/.content/2023/RTT/5958-rtt_l-art-02_dr-approvazione-1.pdf","Approvazione atti")</f>
        <v>Approvazione atti</v>
      </c>
      <c r="H143" t="s">
        <v>145</v>
      </c>
    </row>
    <row r="144" spans="1:8" x14ac:dyDescent="0.25">
      <c r="A144" t="s">
        <v>143</v>
      </c>
      <c r="B144" t="s">
        <v>120</v>
      </c>
      <c r="C144" s="1" t="str">
        <f t="shared" si="10"/>
        <v>Bando</v>
      </c>
      <c r="D144" s="1" t="str">
        <f t="shared" si="11"/>
        <v>Allegato 1</v>
      </c>
      <c r="E144" s="1" t="str">
        <f>HYPERLINK("https://www.unipa.it/amministrazione/arearisorseumane/settorereclutamentoeselezioni/.content/2023/RTT/790_12rtt_l-or12_nomina-commissione.pdf","Nomina Commissione")</f>
        <v>Nomina Commissione</v>
      </c>
      <c r="F144" s="1" t="str">
        <f>HYPERLINK("https://www.unipa.it/amministrazione/arearisorseumane/settorereclutamentoeselezioni/.content/2023/RTT/rtt-l-or12-verbale-prima-riunione-estratto.pdf","Verbale 1")</f>
        <v>Verbale 1</v>
      </c>
      <c r="G144" s="1" t="str">
        <f>HYPERLINK("https://www.unipa.it/amministrazione/arearisorseumane/settorereclutamentoeselezioni/.content/2023/RTT/2780-rtt_l-or-12_dr-approvazione-1.pdf","Approvazione atti")</f>
        <v>Approvazione atti</v>
      </c>
      <c r="H144" t="s">
        <v>145</v>
      </c>
    </row>
    <row r="145" spans="1:8" x14ac:dyDescent="0.25">
      <c r="A145" t="s">
        <v>143</v>
      </c>
      <c r="B145" t="s">
        <v>151</v>
      </c>
      <c r="C145" s="1" t="str">
        <f t="shared" si="10"/>
        <v>Bando</v>
      </c>
      <c r="D145" s="1" t="str">
        <f t="shared" si="11"/>
        <v>Allegato 1</v>
      </c>
      <c r="E145" s="1" t="str">
        <f>HYPERLINK("https://www.unipa.it/amministrazione/arearisorseumane/settorereclutamentoeselezioni/.content/2023/RTT/791_12rtt_m-fil08_nomina-commissione.pdf","Nomina Commissione")</f>
        <v>Nomina Commissione</v>
      </c>
      <c r="F145" s="1" t="str">
        <f>HYPERLINK("https://www.unipa.it/amministrazione/arearisorseumane/settorereclutamentoeselezioni/.content/2023/RTT/verbale-1-con-preliminare_9837_rtt_m_fil08.pdf","Verbale 1")</f>
        <v>Verbale 1</v>
      </c>
      <c r="G145" s="1" t="str">
        <f>HYPERLINK("https://www.unipa.it/amministrazione/arearisorseumane/settorereclutamentoeselezioni/.content/2023/RTT/5137_rtt_m-fil-08_dr-approvazione.pdf","Approvazione atti")</f>
        <v>Approvazione atti</v>
      </c>
      <c r="H145" t="s">
        <v>145</v>
      </c>
    </row>
    <row r="146" spans="1:8" x14ac:dyDescent="0.25">
      <c r="A146" t="s">
        <v>143</v>
      </c>
      <c r="B146" t="s">
        <v>152</v>
      </c>
      <c r="C146" s="1" t="str">
        <f t="shared" si="10"/>
        <v>Bando</v>
      </c>
      <c r="D146" s="1" t="str">
        <f t="shared" si="11"/>
        <v>Allegato 1</v>
      </c>
      <c r="E146" s="1" t="str">
        <f>HYPERLINK("https://www.unipa.it/amministrazione/arearisorseumane/settorereclutamentoeselezioni/.content/2023/RTT/789_12rtt_secs-s04_nomina-commissione-1.pdf","Nomina Commissione")</f>
        <v>Nomina Commissione</v>
      </c>
      <c r="F146" s="1" t="str">
        <f>HYPERLINK("https://www.unipa.it/amministrazione/arearisorseumane/settorereclutamentoeselezioni/.content/2023/RTT/verbale-1_15aprile2024-_firmato.pdf","Verbale 1")</f>
        <v>Verbale 1</v>
      </c>
      <c r="G146" s="1" t="str">
        <f>HYPERLINK("https://www.unipa.it/amministrazione/arearisorseumane/settorereclutamentoeselezioni/.content/2023/RTT/4636-rtt_secs-s-04_dr-approvazione-1.pdf","Approvazione atti")</f>
        <v>Approvazione atti</v>
      </c>
      <c r="H146" t="s">
        <v>145</v>
      </c>
    </row>
    <row r="147" spans="1:8" x14ac:dyDescent="0.25">
      <c r="A147" t="s">
        <v>143</v>
      </c>
      <c r="B147" t="s">
        <v>153</v>
      </c>
      <c r="C147" s="1" t="str">
        <f t="shared" si="10"/>
        <v>Bando</v>
      </c>
      <c r="D147" s="1" t="str">
        <f t="shared" si="11"/>
        <v>Allegato 1</v>
      </c>
      <c r="E147" s="1" t="str">
        <f>HYPERLINK("https://www.unipa.it/amministrazione/arearisorseumane/settorereclutamentoeselezioni/.content/2023/RTT/1307-12rtt_med41_nomina-commissione-1.pdf","Nomina Commissione")</f>
        <v>Nomina Commissione</v>
      </c>
      <c r="F147" s="1" t="str">
        <f>HYPERLINK("https://www.unipa.it/amministrazione/arearisorseumane/settorereclutamentoeselezioni/.content/2023/RTT/12-rtt-med-41-verbale-1-invio_signed.pdf","Verbale 1")</f>
        <v>Verbale 1</v>
      </c>
      <c r="G147" s="1" t="str">
        <f>HYPERLINK("https://www.unipa.it/amministrazione/arearisorseumane/settorereclutamentoeselezioni/.content/2023/RTT/3610_12rtt_med-41_dr-approvazione.pdf","Approvazione atti")</f>
        <v>Approvazione atti</v>
      </c>
      <c r="H147" t="s">
        <v>145</v>
      </c>
    </row>
  </sheetData>
  <pageMargins left="0.25" right="0.25" top="0.75" bottom="0.75" header="0.3" footer="0.3"/>
  <pageSetup paperSize="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w F A A B Q S w M E F A A C A A g A O 5 6 G W v 3 D n i K l A A A A 9 g A A A B I A H A B D b 2 5 m a W c v U G F j a 2 F n Z S 5 4 b W w g o h g A K K A U A A A A A A A A A A A A A A A A A A A A A A A A A A A A h Y 9 N C s I w G E S v U r J v / h S R 8 j V d u B I s C I q 4 D T G 2 w T a V J j W 9 m w u P 5 B W s a N W d y 3 n z F j P 3 6 w 2 y v q 6 i i 2 6 d a W y K G K Y o 0 l Y 1 B 2 O L F H X + G M 9 R J m A t 1 U k W O h p k 6 5 L e H V J U e n 9 O C A k h 4 D D B T V s Q T i k j + 3 y 1 U a W u J f r I 5 r 8 c G + u 8 t E o j A b v X G M E x m z I 8 o x x T I C O E 3 N i v w I e 9 z / Y H w q K r f N d q Y X y 8 3 A I Z I 5 D 3 B / E A U E s D B B Q A A g A I A D u e h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n o Z a 6 p 5 m t O U C A A C Z H g A A E w A c A E Z v c m 1 1 b G F z L 1 N l Y 3 R p b 2 4 x L m 0 g o h g A K K A U A A A A A A A A A A A A A A A A A A A A A A A A A A A A 7 V h d b 9 o w F H 1 H 4 j 9 Y r r Q F K U V K 2 2 0 P q A + M o g m J F Q R s e 0 C o M o k B q 4 m N H L f q h v j v u 4 R A P n C K t f W l k n n g I / f a P u f Y 9 / q I m P q K C Y 7 G + 0 + v V a / V a / G K S B o g q Q J 0 i 0 K q 6 j U E r 4 F k S 8 Y p P O q + + D R s d p 6 k p F z 9 E v J x L s S j 0 9 h M 7 0 l E b / G E z G k Y E g / P t t O O 4 A q S Z u 5 + j g v 8 X Q R s w X y i B F J s L T B M B / k h b U 4 k 4 f F C y K g j w q e I T 3 6 v a e y k a 7 q b D Y b H g n O Y 1 U U K Y k j R F 7 V 1 0 T F w V R W 4 r g r c V A U + F Q L b x h F 8 G k d K k g Q q U c n 3 i C m K h u x Z q I x O 8 t M 5 5 e u i P o t V 8 w 7 e G P d 1 G d M D v F n D R X m s G b w M 0 V r S B Y t j g e a E B 9 V q x o 4 J e J A g 0 3 m n J y X + C u G P t 5 1 B v 9 / 9 1 u w N u 6 N J d z z 5 0 e 5 3 H Y w x + o A e K p Q a P y 1 M c Z U o 6 E E 8 w F q w Y g v j r 0 k W b l T t 0 f A w H Q l D u g R V v V d X L w E t r H 7 9 N h K Y A d H g 1 o P J p G i n m c g z 0 Y O L i H F i J k Y J w 3 0 y F H V E F E E Y + g Q 1 V e a M N A a Y y v j P A M r U 0 e Q Y q P R M 5 Z y E 1 P D Q 5 D H 9 3 I 9 E H r p E v o S q k u x t z o 8 R p F M C 5 0 B l S h 2 T j M p q v Z b i 2 U y e I p Z 2 M p L 8 2 W 0 F I k q 9 k T w G g M r g X 4 e T K 7 C T l G q B R m x / G K C b + k n J 0 g z S i H K 4 G X V 1 l u I p 3 m 9 p j 8 t f S U k n x C H j j 2 m j K g R 3 v Q G T Y z f Q p C T D d 9 d L K J a M 4 P L 9 i M f j O 1 x k I 2 R Q y Q Z i V G Z 0 N N T d T U o i n b s I X o c W n m m r u u I I a 7 c v z z D j M j g w A T O x y v E Y C 6 k c L d X 8 f u x u 3 s G O b / O O x j 7 l k L r M K 1 W 6 v q u r d O 9 o T u C U 1 0 o O V w D x b S U F 7 4 T D C Q g 9 g 3 a O Q L 3 G e N X 0 e R d 4 g X u 0 1 7 t c k N h n S a f + Z 0 N 4 b Q 2 h N Y T W E F p D a A 2 h N Y T W E F p D a A 3 h + z S E V z f + 5 / 9 y g l + s E 7 R O 0 D p B 6 w S t E 7 R O 0 D p B 6 w S t E 3 y P T r D t + y I g n t 4 J 7 k H A h s 3 h t 7 O R K n B L / y W 6 B y u Z X z G d o P U X U E s B A i 0 A F A A C A A g A O 5 6 G W v 3 D n i K l A A A A 9 g A A A B I A A A A A A A A A A A A A A A A A A A A A A E N v b m Z p Z y 9 Q Y W N r Y W d l L n h t b F B L A Q I t A B Q A A g A I A D u e h l o P y u m r p A A A A O k A A A A T A A A A A A A A A A A A A A A A A P E A A A B b Q 2 9 u d G V u d F 9 U e X B l c 1 0 u e G 1 s U E s B A i 0 A F A A C A A g A O 5 6 G W u q e Z r T l A g A A m R 4 A A B M A A A A A A A A A A A A A A A A A 4 g E A A E Z v c m 1 1 b G F z L 1 N l Y 3 R p b 2 4 x L m 1 Q S w U G A A A A A A M A A w D C A A A A F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E Y A A A A A A A B + R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0 Z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Q 3 M W Y w Y z B i L W F h Z W U t N G U y M C 1 h O T A 2 L T g z M T U 3 Y W M 2 Z j g 1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0 Z C 9 B d X R v U m V t b 3 Z l Z E N v b H V t b n M x L n t C Y W 5 k b y w w f S Z x d W 9 0 O y w m c X V v d D t T Z W N 0 a W 9 u M S 9 y d G Q v Q X V 0 b 1 J l b W 9 2 Z W R D b 2 x 1 b W 5 z M S 5 7 Q 2 9 s b 2 5 u Y T E 0 L D F 9 J n F 1 b 3 Q 7 L C Z x d W 9 0 O 1 N l Y 3 R p b 2 4 x L 3 J 0 Z C 9 B d X R v U m V t b 3 Z l Z E N v b H V t b n M x L n t T U 0 Q s M n 0 m c X V v d D s s J n F 1 b 3 Q 7 U 2 V j d G l v b j E v c n R k L 0 F 1 d G 9 S Z W 1 v d m V k Q 2 9 s d W 1 u c z E u e 2 x p b m s g Y m F u Z G 8 s M 3 0 m c X V v d D s s J n F 1 b 3 Q 7 U 2 V j d G l v b j E v c n R k L 0 F 1 d G 9 S Z W 1 v d m V k Q 2 9 s d W 1 u c z E u e 2 F s b G V n Y X R v I D E g Y m F u Z G 8 s N H 0 m c X V v d D s s J n F 1 b 3 Q 7 U 2 V j d G l v b j E v c n R k L 0 F 1 d G 9 S Z W 1 v d m V k Q 2 9 s d W 1 u c z E u e 0 5 v b W l u Y S B D b 2 1 t a X N z a W 9 u Z S w 1 f S Z x d W 9 0 O y w m c X V v d D t T Z W N 0 a W 9 u M S 9 y d G Q v Q X V 0 b 1 J l b W 9 2 Z W R D b 2 x 1 b W 5 z M S 5 7 V m V y Y m F s Z S A x I C 0 g Y 3 J p d G V y a S w 2 f S Z x d W 9 0 O y w m c X V v d D t T Z W N 0 a W 9 u M S 9 y d G Q v Q X V 0 b 1 J l b W 9 2 Z W R D b 2 x 1 b W 5 z M S 5 7 Q X B w c m 9 2 Y X p p b 2 5 l I G F 0 d G k s N 3 0 m c X V v d D s s J n F 1 b 3 Q 7 U 2 V j d G l v b j E v c n R k L 0 F 1 d G 9 S Z W 1 v d m V k Q 2 9 s d W 1 u c z E u e 3 R p c G 9 s b 2 d p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y d G Q v Q X V 0 b 1 J l b W 9 2 Z W R D b 2 x 1 b W 5 z M S 5 7 Q m F u Z G 8 s M H 0 m c X V v d D s s J n F 1 b 3 Q 7 U 2 V j d G l v b j E v c n R k L 0 F 1 d G 9 S Z W 1 v d m V k Q 2 9 s d W 1 u c z E u e 0 N v b G 9 u b m E x N C w x f S Z x d W 9 0 O y w m c X V v d D t T Z W N 0 a W 9 u M S 9 y d G Q v Q X V 0 b 1 J l b W 9 2 Z W R D b 2 x 1 b W 5 z M S 5 7 U 1 N E L D J 9 J n F 1 b 3 Q 7 L C Z x d W 9 0 O 1 N l Y 3 R p b 2 4 x L 3 J 0 Z C 9 B d X R v U m V t b 3 Z l Z E N v b H V t b n M x L n t s a W 5 r I G J h b m R v L D N 9 J n F 1 b 3 Q 7 L C Z x d W 9 0 O 1 N l Y 3 R p b 2 4 x L 3 J 0 Z C 9 B d X R v U m V t b 3 Z l Z E N v b H V t b n M x L n t h b G x l Z 2 F 0 b y A x I G J h b m R v L D R 9 J n F 1 b 3 Q 7 L C Z x d W 9 0 O 1 N l Y 3 R p b 2 4 x L 3 J 0 Z C 9 B d X R v U m V t b 3 Z l Z E N v b H V t b n M x L n t O b 2 1 p b m E g Q 2 9 t b W l z c 2 l v b m U s N X 0 m c X V v d D s s J n F 1 b 3 Q 7 U 2 V j d G l v b j E v c n R k L 0 F 1 d G 9 S Z W 1 v d m V k Q 2 9 s d W 1 u c z E u e 1 Z l c m J h b G U g M S A t I G N y a X R l c m k s N n 0 m c X V v d D s s J n F 1 b 3 Q 7 U 2 V j d G l v b j E v c n R k L 0 F 1 d G 9 S Z W 1 v d m V k Q 2 9 s d W 1 u c z E u e 0 F w c H J v d m F 6 a W 9 u Z S B h d H R p L D d 9 J n F 1 b 3 Q 7 L C Z x d W 9 0 O 1 N l Y 3 R p b 2 4 x L 3 J 0 Z C 9 B d X R v U m V t b 3 Z l Z E N v b H V t b n M x L n t 0 a X B v b G 9 n a W E s O H 0 m c X V v d D t d L C Z x d W 9 0 O 1 J l b G F 0 a W 9 u c 2 h p c E l u Z m 8 m c X V v d D s 6 W 1 1 9 I i A v P j x F b n R y e S B U e X B l P S J G a W x s T G F z d F V w Z G F 0 Z W Q i I F Z h b H V l P S J k M j A y N S 0 w N C 0 w N l Q x N z o 0 O T o 1 N S 4 4 N D g 1 M T U 3 W i I g L z 4 8 R W 5 0 c n k g V H l w Z T 0 i R m l s b E V y c m 9 y Q 2 9 k Z S I g V m F s d W U 9 I n N V b m t u b 3 d u I i A v P j x F b n R y e S B U e X B l P S J G a W x s U 3 R h d H V z I i B W Y W x 1 Z T 0 i c 1 d h a X R p b m d G b 3 J F e G N l b F J l Z n J l c 2 g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d G Q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0 Z C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0 Z C 9 D b 2 x v b m 5 h J T I w d H J h c 2 Z v c m 1 h d G E l M j B 0 c m F t a X R l J T I w U G l 2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d G Q v c H J l Z m l z c 2 8 l M j B i Y W 5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0 Z C 9 T d W Z m a X N z b y U y M G J h b m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n R k L 1 B y Z W Z p c 3 N v J T I w Y W x s Z W d h d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n R k L 1 N 1 Z m Z p c 3 N v J T I w Y W x s Z W d h d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n R k L 1 B y Z W Z p c 3 N v J T I w b m 9 t a W 5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n R k L 1 N 1 Z m Z p c 3 N v J T I w b m 9 t a W 5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n R k L 1 B y Z W Z p c 3 N v J T I w d m V y Y m F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d G Q v U 3 V m Z m l z c 2 8 l M j B 2 Z X J i Y W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0 Z C 9 Q c m V m a X N z b y U y M G F w c H J v d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0 Z C 9 T d W Z m a X N z b y U y M G F w c H J v d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0 Z C 9 S a W 5 v b W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0 Z C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0 Z C 9 P c m R p b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n R k L 0 1 v Z G l m a W N h d G 8 l M j B 0 a X B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0 Z C 9 P c m R p b m F 0 Z S U y M H J p Z 2 h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l S U k t Z m F z Y 2 l h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z k 2 O G F m O D A t N T N l O C 0 0 Z j g 4 L T k 2 N j Y t Z D I y M j I 2 N m E z N T g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0 L T A 2 V D E 3 O j Q 5 O j U 1 L j g 1 M D U x N j Z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Z U l J L W Z h c 2 N p Y S 9 B d X R v U m V t b 3 Z l Z E N v b H V t b n M x L n t C Y W 5 k b y w w f S Z x d W 9 0 O y w m c X V v d D t T Z W N 0 a W 9 u M S 9 J Z U l J L W Z h c 2 N p Y S 9 B d X R v U m V t b 3 Z l Z E N v b H V t b n M x L n t D b 2 x v b m 5 h M T Q s M X 0 m c X V v d D s s J n F 1 b 3 Q 7 U 2 V j d G l v b j E v S W V J S S 1 m Y X N j a W E v Q X V 0 b 1 J l b W 9 2 Z W R D b 2 x 1 b W 5 z M S 5 7 U 1 N E L D J 9 J n F 1 b 3 Q 7 L C Z x d W 9 0 O 1 N l Y 3 R p b 2 4 x L 0 l l S U k t Z m F z Y 2 l h L 0 F 1 d G 9 S Z W 1 v d m V k Q 2 9 s d W 1 u c z E u e 2 x p b m s g Y m F u Z G 8 s M 3 0 m c X V v d D s s J n F 1 b 3 Q 7 U 2 V j d G l v b j E v S W V J S S 1 m Y X N j a W E v Q X V 0 b 1 J l b W 9 2 Z W R D b 2 x 1 b W 5 z M S 5 7 Y W x s Z W d h d G 8 g M S B i Y W 5 k b y w 0 f S Z x d W 9 0 O y w m c X V v d D t T Z W N 0 a W 9 u M S 9 J Z U l J L W Z h c 2 N p Y S 9 B d X R v U m V t b 3 Z l Z E N v b H V t b n M x L n t O b 2 1 p b m E g Q 2 9 t b W l z c 2 l v b m U s N X 0 m c X V v d D s s J n F 1 b 3 Q 7 U 2 V j d G l v b j E v S W V J S S 1 m Y X N j a W E v Q X V 0 b 1 J l b W 9 2 Z W R D b 2 x 1 b W 5 z M S 5 7 V m V y Y m F s Z S A x I C 0 g Y 3 J p d G V y a S w 2 f S Z x d W 9 0 O y w m c X V v d D t T Z W N 0 a W 9 u M S 9 J Z U l J L W Z h c 2 N p Y S 9 B d X R v U m V t b 3 Z l Z E N v b H V t b n M x L n t B c H B y b 3 Z h e m l v b m U g Y X R 0 a S w 3 f S Z x d W 9 0 O y w m c X V v d D t T Z W N 0 a W 9 u M S 9 J Z U l J L W Z h c 2 N p Y S 9 B d X R v U m V t b 3 Z l Z E N v b H V t b n M x L n t 0 a X B v b G 9 n a W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S W V J S S 1 m Y X N j a W E v Q X V 0 b 1 J l b W 9 2 Z W R D b 2 x 1 b W 5 z M S 5 7 Q m F u Z G 8 s M H 0 m c X V v d D s s J n F 1 b 3 Q 7 U 2 V j d G l v b j E v S W V J S S 1 m Y X N j a W E v Q X V 0 b 1 J l b W 9 2 Z W R D b 2 x 1 b W 5 z M S 5 7 Q 2 9 s b 2 5 u Y T E 0 L D F 9 J n F 1 b 3 Q 7 L C Z x d W 9 0 O 1 N l Y 3 R p b 2 4 x L 0 l l S U k t Z m F z Y 2 l h L 0 F 1 d G 9 S Z W 1 v d m V k Q 2 9 s d W 1 u c z E u e 1 N T R C w y f S Z x d W 9 0 O y w m c X V v d D t T Z W N 0 a W 9 u M S 9 J Z U l J L W Z h c 2 N p Y S 9 B d X R v U m V t b 3 Z l Z E N v b H V t b n M x L n t s a W 5 r I G J h b m R v L D N 9 J n F 1 b 3 Q 7 L C Z x d W 9 0 O 1 N l Y 3 R p b 2 4 x L 0 l l S U k t Z m F z Y 2 l h L 0 F 1 d G 9 S Z W 1 v d m V k Q 2 9 s d W 1 u c z E u e 2 F s b G V n Y X R v I D E g Y m F u Z G 8 s N H 0 m c X V v d D s s J n F 1 b 3 Q 7 U 2 V j d G l v b j E v S W V J S S 1 m Y X N j a W E v Q X V 0 b 1 J l b W 9 2 Z W R D b 2 x 1 b W 5 z M S 5 7 T m 9 t a W 5 h I E N v b W 1 p c 3 N p b 2 5 l L D V 9 J n F 1 b 3 Q 7 L C Z x d W 9 0 O 1 N l Y 3 R p b 2 4 x L 0 l l S U k t Z m F z Y 2 l h L 0 F 1 d G 9 S Z W 1 v d m V k Q 2 9 s d W 1 u c z E u e 1 Z l c m J h b G U g M S A t I G N y a X R l c m k s N n 0 m c X V v d D s s J n F 1 b 3 Q 7 U 2 V j d G l v b j E v S W V J S S 1 m Y X N j a W E v Q X V 0 b 1 J l b W 9 2 Z W R D b 2 x 1 b W 5 z M S 5 7 Q X B w c m 9 2 Y X p p b 2 5 l I G F 0 d G k s N 3 0 m c X V v d D s s J n F 1 b 3 Q 7 U 2 V j d G l v b j E v S W V J S S 1 m Y X N j a W E v Q X V 0 b 1 J l b W 9 2 Z W R D b 2 x 1 b W 5 z M S 5 7 d G l w b 2 x v Z 2 l h L D h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W V J S S 1 m Y X N j a W E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l S U k t Z m F z Y 2 l h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V J S S 1 m Y X N j a W E v Q 2 9 s b 2 5 u Y S U y M H R y Y X N m b 3 J t Y X R h J T I w d H J h b W l 0 Z S U y M F B p d m 9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V J S S 1 m Y X N j a W E v c H J l Z m l z c 2 8 l M j B i Y W 5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l S U k t Z m F z Y 2 l h L 1 N 1 Z m Z p c 3 N v J T I w Y m F u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Z U l J L W Z h c 2 N p Y S 9 Q c m V m a X N z b y U y M G F s b G V n Y X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l S U k t Z m F z Y 2 l h L 1 N 1 Z m Z p c 3 N v J T I w Y W x s Z W d h d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V J S S 1 m Y X N j a W E v U H J l Z m l z c 2 8 l M j B u b 2 1 p b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Z U l J L W Z h c 2 N p Y S 9 T d W Z m a X N z b y U y M G 5 v b W l u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l S U k t Z m F z Y 2 l h L 1 B y Z W Z p c 3 N v J T I w d m V y Y m F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Z U l J L W Z h c 2 N p Y S 9 T d W Z m a X N z b y U y M H Z l c m J h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V J S S 1 m Y X N j a W E v U H J l Z m l z c 2 8 l M j B h c H B y b 3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Z U l J L W Z h c 2 N p Y S 9 T d W Z m a X N z b y U y M G F w c H J v d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l S U k t Z m F z Y 2 l h L 1 J p b m 9 t a W 5 h d G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V J S S 1 m Y X N j a W E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Z U l J L W Z h c 2 N p Y S 9 P c m R p b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V J S S 1 m Y X N j a W E v T W 9 k a W Z p Y 2 F 0 b y U y M H R p c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V J S S 1 m Y X N j a W E v T 3 J k a W 5 h d G U l M j B y a W d o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G M 2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2 U w N z I x N z g t M j Y y N i 0 0 M m V i L T g 2 O W I t Z m Y 1 Y j A x O D c w O D A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M Y X N 0 V X B k Y X R l Z C I g V m F s d W U 9 I m Q y M D I 1 L T A 0 L T A 2 V D E 3 O j Q 5 O j U 1 L j g 1 M j U x N T Z a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Z U l J L W Z h c 2 N p Y S 9 B d X R v U m V t b 3 Z l Z E N v b H V t b n M x L n t C Y W 5 k b y w w f S Z x d W 9 0 O y w m c X V v d D t T Z W N 0 a W 9 u M S 9 J Z U l J L W Z h c 2 N p Y S 9 B d X R v U m V t b 3 Z l Z E N v b H V t b n M x L n t D b 2 x v b m 5 h M T Q s M X 0 m c X V v d D s s J n F 1 b 3 Q 7 U 2 V j d G l v b j E v S W V J S S 1 m Y X N j a W E v Q X V 0 b 1 J l b W 9 2 Z W R D b 2 x 1 b W 5 z M S 5 7 U 1 N E L D J 9 J n F 1 b 3 Q 7 L C Z x d W 9 0 O 1 N l Y 3 R p b 2 4 x L 0 l l S U k t Z m F z Y 2 l h L 0 F 1 d G 9 S Z W 1 v d m V k Q 2 9 s d W 1 u c z E u e 2 x p b m s g Y m F u Z G 8 s M 3 0 m c X V v d D s s J n F 1 b 3 Q 7 U 2 V j d G l v b j E v S W V J S S 1 m Y X N j a W E v Q X V 0 b 1 J l b W 9 2 Z W R D b 2 x 1 b W 5 z M S 5 7 Y W x s Z W d h d G 8 g M S B i Y W 5 k b y w 0 f S Z x d W 9 0 O y w m c X V v d D t T Z W N 0 a W 9 u M S 9 J Z U l J L W Z h c 2 N p Y S 9 B d X R v U m V t b 3 Z l Z E N v b H V t b n M x L n t O b 2 1 p b m E g Q 2 9 t b W l z c 2 l v b m U s N X 0 m c X V v d D s s J n F 1 b 3 Q 7 U 2 V j d G l v b j E v S W V J S S 1 m Y X N j a W E v Q X V 0 b 1 J l b W 9 2 Z W R D b 2 x 1 b W 5 z M S 5 7 V m V y Y m F s Z S A x I C 0 g Y 3 J p d G V y a S w 2 f S Z x d W 9 0 O y w m c X V v d D t T Z W N 0 a W 9 u M S 9 J Z U l J L W Z h c 2 N p Y S 9 B d X R v U m V t b 3 Z l Z E N v b H V t b n M x L n t B c H B y b 3 Z h e m l v b m U g Y X R 0 a S w 3 f S Z x d W 9 0 O y w m c X V v d D t T Z W N 0 a W 9 u M S 9 J Z U l J L W Z h c 2 N p Y S 9 B d X R v U m V t b 3 Z l Z E N v b H V t b n M x L n t 0 a X B v b G 9 n a W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S W V J S S 1 m Y X N j a W E v Q X V 0 b 1 J l b W 9 2 Z W R D b 2 x 1 b W 5 z M S 5 7 Q m F u Z G 8 s M H 0 m c X V v d D s s J n F 1 b 3 Q 7 U 2 V j d G l v b j E v S W V J S S 1 m Y X N j a W E v Q X V 0 b 1 J l b W 9 2 Z W R D b 2 x 1 b W 5 z M S 5 7 Q 2 9 s b 2 5 u Y T E 0 L D F 9 J n F 1 b 3 Q 7 L C Z x d W 9 0 O 1 N l Y 3 R p b 2 4 x L 0 l l S U k t Z m F z Y 2 l h L 0 F 1 d G 9 S Z W 1 v d m V k Q 2 9 s d W 1 u c z E u e 1 N T R C w y f S Z x d W 9 0 O y w m c X V v d D t T Z W N 0 a W 9 u M S 9 J Z U l J L W Z h c 2 N p Y S 9 B d X R v U m V t b 3 Z l Z E N v b H V t b n M x L n t s a W 5 r I G J h b m R v L D N 9 J n F 1 b 3 Q 7 L C Z x d W 9 0 O 1 N l Y 3 R p b 2 4 x L 0 l l S U k t Z m F z Y 2 l h L 0 F 1 d G 9 S Z W 1 v d m V k Q 2 9 s d W 1 u c z E u e 2 F s b G V n Y X R v I D E g Y m F u Z G 8 s N H 0 m c X V v d D s s J n F 1 b 3 Q 7 U 2 V j d G l v b j E v S W V J S S 1 m Y X N j a W E v Q X V 0 b 1 J l b W 9 2 Z W R D b 2 x 1 b W 5 z M S 5 7 T m 9 t a W 5 h I E N v b W 1 p c 3 N p b 2 5 l L D V 9 J n F 1 b 3 Q 7 L C Z x d W 9 0 O 1 N l Y 3 R p b 2 4 x L 0 l l S U k t Z m F z Y 2 l h L 0 F 1 d G 9 S Z W 1 v d m V k Q 2 9 s d W 1 u c z E u e 1 Z l c m J h b G U g M S A t I G N y a X R l c m k s N n 0 m c X V v d D s s J n F 1 b 3 Q 7 U 2 V j d G l v b j E v S W V J S S 1 m Y X N j a W E v Q X V 0 b 1 J l b W 9 2 Z W R D b 2 x 1 b W 5 z M S 5 7 Q X B w c m 9 2 Y X p p b 2 5 l I G F 0 d G k s N 3 0 m c X V v d D s s J n F 1 b 3 Q 7 U 2 V j d G l v b j E v S W V J S S 1 m Y X N j a W E v Q X V 0 b 1 J l b W 9 2 Z W R D b 2 x 1 b W 5 z M S 5 7 d G l w b 2 x v Z 2 l h L D h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R j N i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R j N i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Y z Y v Q 2 9 s b 2 5 u Y S U y M H R y Y X N m b 3 J t Y X R h J T I w d H J h b W l 0 Z S U y M F B p d m 9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R j N i 9 w c m V m a X N z b y U y M G J h b m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R j N i 9 T d W Z m a X N z b y U y M G J h b m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R j N i 9 Q c m V m a X N z b y U y M G F s b G V n Y X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Y z Y v U 3 V m Z m l z c 2 8 l M j B h b G x l Z 2 F 0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G M 2 L 1 B y Z W Z p c 3 N v J T I w b m 9 t a W 5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R j N i 9 T d W Z m a X N z b y U y M G 5 v b W l u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Y z Y v U H J l Z m l z c 2 8 l M j B 2 Z X J i Y W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Y z Y v U 3 V m Z m l z c 2 8 l M j B 2 Z X J i Y W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Y z Y v U H J l Z m l z c 2 8 l M j B h c H B y b 3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G M 2 L 1 N 1 Z m Z p c 3 N v J T I w Y X B w c m 9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R j N i 9 S a W 5 v b W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Y z Y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G M 2 L 0 9 y Z G l u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G M 2 L 0 1 v Z G l m a W N h d G 8 l M j B 0 a X B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Y z Y v T 3 J k a W 5 h d G U l M j B y a W d o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2 N v Z G E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c 3 N z k x M j k t O T B i O S 0 0 M j I 3 L W J i O D Q t O D Q 4 N T U x Y z N l N G J h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Q W N j b 2 R h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Y 2 N v Z G E x L 0 F 1 d G 9 S Z W 1 v d m V k Q 2 9 s d W 1 u c z E u e 0 J h b m R v L D B 9 J n F 1 b 3 Q 7 L C Z x d W 9 0 O 1 N l Y 3 R p b 2 4 x L 0 F j Y 2 9 k Y T E v Q X V 0 b 1 J l b W 9 2 Z W R D b 2 x 1 b W 5 z M S 5 7 Q 2 9 s b 2 5 u Y T E 0 L D F 9 J n F 1 b 3 Q 7 L C Z x d W 9 0 O 1 N l Y 3 R p b 2 4 x L 0 F j Y 2 9 k Y T E v Q X V 0 b 1 J l b W 9 2 Z W R D b 2 x 1 b W 5 z M S 5 7 U 1 N E L D J 9 J n F 1 b 3 Q 7 L C Z x d W 9 0 O 1 N l Y 3 R p b 2 4 x L 0 F j Y 2 9 k Y T E v Q X V 0 b 1 J l b W 9 2 Z W R D b 2 x 1 b W 5 z M S 5 7 b G l u a y B i Y W 5 k b y w z f S Z x d W 9 0 O y w m c X V v d D t T Z W N 0 a W 9 u M S 9 B Y 2 N v Z G E x L 0 F 1 d G 9 S Z W 1 v d m V k Q 2 9 s d W 1 u c z E u e 2 F s b G V n Y X R v I D E g Y m F u Z G 8 s N H 0 m c X V v d D s s J n F 1 b 3 Q 7 U 2 V j d G l v b j E v Q W N j b 2 R h M S 9 B d X R v U m V t b 3 Z l Z E N v b H V t b n M x L n t O b 2 1 p b m E g Q 2 9 t b W l z c 2 l v b m U s N X 0 m c X V v d D s s J n F 1 b 3 Q 7 U 2 V j d G l v b j E v Q W N j b 2 R h M S 9 B d X R v U m V t b 3 Z l Z E N v b H V t b n M x L n t W Z X J i Y W x l I D E g L S B j c m l 0 Z X J p L D Z 9 J n F 1 b 3 Q 7 L C Z x d W 9 0 O 1 N l Y 3 R p b 2 4 x L 0 F j Y 2 9 k Y T E v Q X V 0 b 1 J l b W 9 2 Z W R D b 2 x 1 b W 5 z M S 5 7 Q X B w c m 9 2 Y X p p b 2 5 l I G F 0 d G k s N 3 0 m c X V v d D s s J n F 1 b 3 Q 7 U 2 V j d G l v b j E v Q W N j b 2 R h M S 9 B d X R v U m V t b 3 Z l Z E N v b H V t b n M x L n t 0 a X B v b G 9 n a W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Q W N j b 2 R h M S 9 B d X R v U m V t b 3 Z l Z E N v b H V t b n M x L n t C Y W 5 k b y w w f S Z x d W 9 0 O y w m c X V v d D t T Z W N 0 a W 9 u M S 9 B Y 2 N v Z G E x L 0 F 1 d G 9 S Z W 1 v d m V k Q 2 9 s d W 1 u c z E u e 0 N v b G 9 u b m E x N C w x f S Z x d W 9 0 O y w m c X V v d D t T Z W N 0 a W 9 u M S 9 B Y 2 N v Z G E x L 0 F 1 d G 9 S Z W 1 v d m V k Q 2 9 s d W 1 u c z E u e 1 N T R C w y f S Z x d W 9 0 O y w m c X V v d D t T Z W N 0 a W 9 u M S 9 B Y 2 N v Z G E x L 0 F 1 d G 9 S Z W 1 v d m V k Q 2 9 s d W 1 u c z E u e 2 x p b m s g Y m F u Z G 8 s M 3 0 m c X V v d D s s J n F 1 b 3 Q 7 U 2 V j d G l v b j E v Q W N j b 2 R h M S 9 B d X R v U m V t b 3 Z l Z E N v b H V t b n M x L n t h b G x l Z 2 F 0 b y A x I G J h b m R v L D R 9 J n F 1 b 3 Q 7 L C Z x d W 9 0 O 1 N l Y 3 R p b 2 4 x L 0 F j Y 2 9 k Y T E v Q X V 0 b 1 J l b W 9 2 Z W R D b 2 x 1 b W 5 z M S 5 7 T m 9 t a W 5 h I E N v b W 1 p c 3 N p b 2 5 l L D V 9 J n F 1 b 3 Q 7 L C Z x d W 9 0 O 1 N l Y 3 R p b 2 4 x L 0 F j Y 2 9 k Y T E v Q X V 0 b 1 J l b W 9 2 Z W R D b 2 x 1 b W 5 z M S 5 7 V m V y Y m F s Z S A x I C 0 g Y 3 J p d G V y a S w 2 f S Z x d W 9 0 O y w m c X V v d D t T Z W N 0 a W 9 u M S 9 B Y 2 N v Z G E x L 0 F 1 d G 9 S Z W 1 v d m V k Q 2 9 s d W 1 u c z E u e 0 F w c H J v d m F 6 a W 9 u Z S B h d H R p L D d 9 J n F 1 b 3 Q 7 L C Z x d W 9 0 O 1 N l Y 3 R p b 2 4 x L 0 F j Y 2 9 k Y T E v Q X V 0 b 1 J l b W 9 2 Z W R D b 2 x 1 b W 5 z M S 5 7 d G l w b 2 x v Z 2 l h L D h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C Y W 5 k b y Z x d W 9 0 O y w m c X V v d D t D b 2 x v b m 5 h M T Q m c X V v d D s s J n F 1 b 3 Q 7 U 1 N E J n F 1 b 3 Q 7 L C Z x d W 9 0 O 2 x p b m s g Y m F u Z G 8 m c X V v d D s s J n F 1 b 3 Q 7 Y W x s Z W d h d G 8 g M S B i Y W 5 k b y Z x d W 9 0 O y w m c X V v d D t O b 2 1 p b m E g Q 2 9 t b W l z c 2 l v b m U m c X V v d D s s J n F 1 b 3 Q 7 V m V y Y m F s Z S A x I C 0 g Y 3 J p d G V y a S Z x d W 9 0 O y w m c X V v d D t B c H B y b 3 Z h e m l v b m U g Y X R 0 a S Z x d W 9 0 O y w m c X V v d D t 0 a X B v b G 9 n a W E m c X V v d D t d I i A v P j x F b n R y e S B U e X B l P S J G a W x s Q 2 9 s d W 1 u V H l w Z X M i I F Z h b H V l P S J z Q m d r R 0 J n W U d C Z 1 l H I i A v P j x F b n R y e S B U e X B l P S J G a W x s T G F z d F V w Z G F 0 Z W Q i I F Z h b H V l P S J k M j A y N S 0 w N C 0 w N l Q x N z o 0 N z o z N i 4 y M T A 4 M D Y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Q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W N j b 2 R h M S 9 P c m l n a W 5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E l x 8 G 2 v O J A h e S O k x + x j F 4 A A A A A A g A A A A A A E G Y A A A A B A A A g A A A A c 8 e C w X v 4 n w + Q u e i g J R Q E 1 d V g i S V X m I 2 r j Y R C t X G F F 9 M A A A A A D o A A A A A C A A A g A A A A l j L K l R W x 5 e R K X U U w 7 j Q 6 a R k L z 0 Q m 9 F e 7 g v T h C I e 4 / 0 1 Q A A A A 4 n 7 e 6 / N h X t 4 s I z O q G 4 o U C l 4 Q 6 h x f i n u G H X j E Y K T j g 1 M 9 H v y O C i t H z b D 5 7 n J Q 9 m D + p G / t 5 S f N y b b m n 9 y R t Q 4 P L C A 8 G j y 9 C W L P 8 8 t a B O G g E E B A A A A A X V R 4 W r 8 A 0 F j l Z M l v M m 2 7 u e q c 4 7 Q g l G e A n 9 J O o 3 W z b M l F T W b b B C / n / C W r Q s t G s X 7 Q v c A f d T 0 V G b q E q S U F n n o f z Q = = < / D a t a M a s h u p > 
</file>

<file path=customXml/itemProps1.xml><?xml version="1.0" encoding="utf-8"?>
<ds:datastoreItem xmlns:ds="http://schemas.openxmlformats.org/officeDocument/2006/customXml" ds:itemID="{AF2CAFF9-38D1-4E4C-A636-1223D14CE7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DE ROSA</dc:creator>
  <cp:lastModifiedBy>GIUSEPPE DE ROSA</cp:lastModifiedBy>
  <cp:lastPrinted>2025-04-06T17:58:18Z</cp:lastPrinted>
  <dcterms:created xsi:type="dcterms:W3CDTF">2025-04-06T17:49:55Z</dcterms:created>
  <dcterms:modified xsi:type="dcterms:W3CDTF">2025-04-06T17:59:26Z</dcterms:modified>
</cp:coreProperties>
</file>